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5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filterPrivacy="1" defaultThemeVersion="124226"/>
  <xr:revisionPtr revIDLastSave="0" documentId="13_ncr:1_{53BC7A5B-5F4C-44E6-80B8-64CCD67E7E5E}" xr6:coauthVersionLast="32" xr6:coauthVersionMax="32" xr10:uidLastSave="{00000000-0000-0000-0000-000000000000}"/>
  <bookViews>
    <workbookView xWindow="0" yWindow="0" windowWidth="23040" windowHeight="7860" tabRatio="832" xr2:uid="{00000000-000D-0000-FFFF-FFFF00000000}"/>
  </bookViews>
  <sheets>
    <sheet name="Power -v- Effic Raw Data" sheetId="4" r:id="rId1"/>
    <sheet name="Global Power-Effic" sheetId="3" r:id="rId2"/>
    <sheet name="Global Power-Effic GF" sheetId="8" r:id="rId3"/>
    <sheet name="Global Power-Effic P" sheetId="9" r:id="rId4"/>
    <sheet name="Power -v- COr Raw Data (2)" sheetId="39" r:id="rId5"/>
    <sheet name="Tier Performance CO" sheetId="10" r:id="rId6"/>
    <sheet name="Global P-COr" sheetId="13" r:id="rId7"/>
    <sheet name="Global P-COr GF" sheetId="14" r:id="rId8"/>
    <sheet name="Global P-COr P" sheetId="15" r:id="rId9"/>
    <sheet name="SFC MJ -v- effic TASK " sheetId="20" r:id="rId10"/>
    <sheet name="TTB Specific TASK" sheetId="21" r:id="rId11"/>
    <sheet name="Specific CO(EF) TASK" sheetId="28" r:id="rId12"/>
    <sheet name="Rated Power-Effic SP" sheetId="32" r:id="rId13"/>
    <sheet name="Rated Power-Effic BP" sheetId="33" r:id="rId14"/>
    <sheet name="Rated Power-COr SP" sheetId="36" r:id="rId15"/>
    <sheet name="Rated Power-COr BP" sheetId="37" r:id="rId16"/>
    <sheet name="Rated Power-CO(EF) HP Pot diff" sheetId="38" r:id="rId17"/>
  </sheets>
  <definedNames>
    <definedName name="_xlnm.Print_Area" localSheetId="4">'Power -v- COr Raw Data (2)'!#REF!</definedName>
    <definedName name="_xlnm.Print_Area" localSheetId="0">'Power -v- Effic Raw Data'!$C$92:$Q$127</definedName>
    <definedName name="_xlnm.Print_Area" localSheetId="9">'SFC MJ -v- effic TASK '!#REF!</definedName>
    <definedName name="_xlnm.Print_Area" localSheetId="5">'Tier Performance CO'!#REF!</definedName>
  </definedNames>
  <calcPr calcId="179017"/>
</workbook>
</file>

<file path=xl/calcChain.xml><?xml version="1.0" encoding="utf-8"?>
<calcChain xmlns="http://schemas.openxmlformats.org/spreadsheetml/2006/main">
  <c r="AE34" i="10" l="1"/>
  <c r="AD34" i="10"/>
  <c r="AC34" i="10"/>
  <c r="AB34" i="10"/>
  <c r="AA34" i="10"/>
  <c r="Z34" i="10"/>
  <c r="Y34" i="10"/>
  <c r="X34" i="10"/>
  <c r="W34" i="10"/>
  <c r="V34" i="10"/>
  <c r="U34" i="10"/>
  <c r="AE33" i="10"/>
  <c r="AD33" i="10"/>
  <c r="AC33" i="10"/>
  <c r="AB33" i="10"/>
  <c r="AA33" i="10"/>
  <c r="Z33" i="10"/>
  <c r="Y33" i="10"/>
  <c r="W33" i="10"/>
  <c r="V33" i="10"/>
  <c r="U33" i="10"/>
  <c r="AE32" i="10"/>
  <c r="AD32" i="10"/>
  <c r="AC32" i="10"/>
  <c r="AB32" i="10"/>
  <c r="AA32" i="10"/>
  <c r="Z32" i="10"/>
  <c r="Y32" i="10"/>
  <c r="W32" i="10"/>
  <c r="V32" i="10"/>
  <c r="U32" i="10"/>
  <c r="AE30" i="10"/>
  <c r="AD30" i="10"/>
  <c r="AC30" i="10"/>
  <c r="AB30" i="10"/>
  <c r="AA30" i="10"/>
  <c r="Z30" i="10"/>
  <c r="Y30" i="10"/>
  <c r="W30" i="10"/>
  <c r="V30" i="10"/>
  <c r="U30" i="10"/>
  <c r="AE29" i="10"/>
  <c r="AD29" i="10"/>
  <c r="AC29" i="10"/>
  <c r="AB29" i="10"/>
  <c r="AA29" i="10"/>
  <c r="Z29" i="10"/>
  <c r="AO29" i="10" s="1"/>
  <c r="Y29" i="10"/>
  <c r="W29" i="10"/>
  <c r="V29" i="10"/>
  <c r="U29" i="10"/>
  <c r="AE28" i="10"/>
  <c r="AD28" i="10"/>
  <c r="AC28" i="10"/>
  <c r="AB28" i="10"/>
  <c r="AA28" i="10"/>
  <c r="Z28" i="10"/>
  <c r="Y28" i="10"/>
  <c r="W28" i="10"/>
  <c r="V28" i="10"/>
  <c r="U28" i="10"/>
  <c r="AE26" i="10"/>
  <c r="AD26" i="10"/>
  <c r="AC26" i="10"/>
  <c r="AB26" i="10"/>
  <c r="AA26" i="10"/>
  <c r="Z26" i="10"/>
  <c r="Y26" i="10"/>
  <c r="W26" i="10"/>
  <c r="V26" i="10"/>
  <c r="U26" i="10"/>
  <c r="AE25" i="10"/>
  <c r="AD25" i="10"/>
  <c r="AC25" i="10"/>
  <c r="AB25" i="10"/>
  <c r="AA25" i="10"/>
  <c r="Z25" i="10"/>
  <c r="Y25" i="10"/>
  <c r="W25" i="10"/>
  <c r="AL25" i="10" s="1"/>
  <c r="V25" i="10"/>
  <c r="U25" i="10"/>
  <c r="AE24" i="10"/>
  <c r="AD24" i="10"/>
  <c r="AC24" i="10"/>
  <c r="AB24" i="10"/>
  <c r="AA24" i="10"/>
  <c r="Z24" i="10"/>
  <c r="Y24" i="10"/>
  <c r="W24" i="10"/>
  <c r="V24" i="10"/>
  <c r="U24" i="10"/>
  <c r="AE22" i="10"/>
  <c r="AD22" i="10"/>
  <c r="AC22" i="10"/>
  <c r="AB22" i="10"/>
  <c r="AA22" i="10"/>
  <c r="Z22" i="10"/>
  <c r="Y22" i="10"/>
  <c r="W22" i="10"/>
  <c r="V22" i="10"/>
  <c r="U22" i="10"/>
  <c r="AE21" i="10"/>
  <c r="AD21" i="10"/>
  <c r="AC21" i="10"/>
  <c r="AB21" i="10"/>
  <c r="AA21" i="10"/>
  <c r="Z21" i="10"/>
  <c r="Y21" i="10"/>
  <c r="W21" i="10"/>
  <c r="V21" i="10"/>
  <c r="U21" i="10"/>
  <c r="AE20" i="10"/>
  <c r="AD20" i="10"/>
  <c r="AC20" i="10"/>
  <c r="AB20" i="10"/>
  <c r="AA20" i="10"/>
  <c r="Z20" i="10"/>
  <c r="Y20" i="10"/>
  <c r="W20" i="10"/>
  <c r="V20" i="10"/>
  <c r="U20" i="10"/>
  <c r="AE18" i="10"/>
  <c r="AD18" i="10"/>
  <c r="AC18" i="10"/>
  <c r="AB18" i="10"/>
  <c r="AA18" i="10"/>
  <c r="Z18" i="10"/>
  <c r="Y18" i="10"/>
  <c r="W18" i="10"/>
  <c r="V18" i="10"/>
  <c r="U18" i="10"/>
  <c r="AE17" i="10"/>
  <c r="AD17" i="10"/>
  <c r="AC17" i="10"/>
  <c r="AB17" i="10"/>
  <c r="AA17" i="10"/>
  <c r="Z17" i="10"/>
  <c r="Y17" i="10"/>
  <c r="W17" i="10"/>
  <c r="V17" i="10"/>
  <c r="U17" i="10"/>
  <c r="AE16" i="10"/>
  <c r="AD16" i="10"/>
  <c r="AC16" i="10"/>
  <c r="AB16" i="10"/>
  <c r="AA16" i="10"/>
  <c r="Z16" i="10"/>
  <c r="Y16" i="10"/>
  <c r="W16" i="10"/>
  <c r="V16" i="10"/>
  <c r="U16" i="10"/>
  <c r="AE14" i="10"/>
  <c r="AD14" i="10"/>
  <c r="AC14" i="10"/>
  <c r="AB14" i="10"/>
  <c r="AA14" i="10"/>
  <c r="Z14" i="10"/>
  <c r="Y14" i="10"/>
  <c r="W14" i="10"/>
  <c r="V14" i="10"/>
  <c r="U14" i="10"/>
  <c r="AE13" i="10"/>
  <c r="AD13" i="10"/>
  <c r="AC13" i="10"/>
  <c r="AB13" i="10"/>
  <c r="AA13" i="10"/>
  <c r="Z13" i="10"/>
  <c r="AO13" i="10" s="1"/>
  <c r="Y13" i="10"/>
  <c r="W13" i="10"/>
  <c r="V13" i="10"/>
  <c r="U13" i="10"/>
  <c r="AE12" i="10"/>
  <c r="AD12" i="10"/>
  <c r="AC12" i="10"/>
  <c r="AB12" i="10"/>
  <c r="AA12" i="10"/>
  <c r="Z12" i="10"/>
  <c r="Y12" i="10"/>
  <c r="W12" i="10"/>
  <c r="V12" i="10"/>
  <c r="U12" i="10"/>
  <c r="AE10" i="10"/>
  <c r="AD10" i="10"/>
  <c r="AC10" i="10"/>
  <c r="AB10" i="10"/>
  <c r="AA10" i="10"/>
  <c r="Z10" i="10"/>
  <c r="Y10" i="10"/>
  <c r="W10" i="10"/>
  <c r="V10" i="10"/>
  <c r="U10" i="10"/>
  <c r="AJ10" i="10" s="1"/>
  <c r="AE9" i="10"/>
  <c r="AD9" i="10"/>
  <c r="AC9" i="10"/>
  <c r="AB9" i="10"/>
  <c r="AA9" i="10"/>
  <c r="Z9" i="10"/>
  <c r="Y9" i="10"/>
  <c r="W9" i="10"/>
  <c r="AL9" i="10" s="1"/>
  <c r="V9" i="10"/>
  <c r="U9" i="10"/>
  <c r="AE8" i="10"/>
  <c r="AD8" i="10"/>
  <c r="AC8" i="10"/>
  <c r="AB8" i="10"/>
  <c r="AA8" i="10"/>
  <c r="Z8" i="10"/>
  <c r="AO8" i="10" s="1"/>
  <c r="Y8" i="10"/>
  <c r="W8" i="10"/>
  <c r="V8" i="10"/>
  <c r="U8" i="10"/>
  <c r="AE6" i="10"/>
  <c r="AD6" i="10"/>
  <c r="AC6" i="10"/>
  <c r="AB6" i="10"/>
  <c r="AA6" i="10"/>
  <c r="Z6" i="10"/>
  <c r="Y6" i="10"/>
  <c r="W6" i="10"/>
  <c r="V6" i="10"/>
  <c r="U6" i="10"/>
  <c r="AE5" i="10"/>
  <c r="AD5" i="10"/>
  <c r="AF5" i="10" s="1"/>
  <c r="AC5" i="10"/>
  <c r="AB5" i="10"/>
  <c r="AA5" i="10"/>
  <c r="Z5" i="10"/>
  <c r="Y5" i="10"/>
  <c r="W5" i="10"/>
  <c r="V5" i="10"/>
  <c r="U5" i="10"/>
  <c r="AE4" i="10"/>
  <c r="AD4" i="10"/>
  <c r="AC4" i="10"/>
  <c r="AB4" i="10"/>
  <c r="AA4" i="10"/>
  <c r="Z4" i="10"/>
  <c r="Y4" i="10"/>
  <c r="W4" i="10"/>
  <c r="V4" i="10"/>
  <c r="U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Q33" i="10"/>
  <c r="P33" i="10"/>
  <c r="O33" i="10"/>
  <c r="N33" i="10"/>
  <c r="M33" i="10"/>
  <c r="L33" i="10"/>
  <c r="K33" i="10"/>
  <c r="J33" i="10"/>
  <c r="I33" i="10"/>
  <c r="G33" i="10"/>
  <c r="F33" i="10"/>
  <c r="E33" i="10"/>
  <c r="Q32" i="10"/>
  <c r="P32" i="10"/>
  <c r="O32" i="10"/>
  <c r="N32" i="10"/>
  <c r="M32" i="10"/>
  <c r="L32" i="10"/>
  <c r="K32" i="10"/>
  <c r="J32" i="10"/>
  <c r="I32" i="10"/>
  <c r="G32" i="10"/>
  <c r="F32" i="10"/>
  <c r="E32" i="10"/>
  <c r="Q30" i="10"/>
  <c r="P30" i="10"/>
  <c r="O30" i="10"/>
  <c r="N30" i="10"/>
  <c r="M30" i="10"/>
  <c r="L30" i="10"/>
  <c r="K30" i="10"/>
  <c r="J30" i="10"/>
  <c r="I30" i="10"/>
  <c r="G30" i="10"/>
  <c r="F30" i="10"/>
  <c r="E30" i="10"/>
  <c r="Q29" i="10"/>
  <c r="P29" i="10"/>
  <c r="O29" i="10"/>
  <c r="N29" i="10"/>
  <c r="M29" i="10"/>
  <c r="L29" i="10"/>
  <c r="K29" i="10"/>
  <c r="J29" i="10"/>
  <c r="I29" i="10"/>
  <c r="G29" i="10"/>
  <c r="F29" i="10"/>
  <c r="E29" i="10"/>
  <c r="Q28" i="10"/>
  <c r="P28" i="10"/>
  <c r="O28" i="10"/>
  <c r="N28" i="10"/>
  <c r="M28" i="10"/>
  <c r="L28" i="10"/>
  <c r="K28" i="10"/>
  <c r="J28" i="10"/>
  <c r="I28" i="10"/>
  <c r="G28" i="10"/>
  <c r="F28" i="10"/>
  <c r="E28" i="10"/>
  <c r="Q26" i="10"/>
  <c r="P26" i="10"/>
  <c r="O26" i="10"/>
  <c r="N26" i="10"/>
  <c r="M26" i="10"/>
  <c r="L26" i="10"/>
  <c r="K26" i="10"/>
  <c r="AO26" i="10" s="1"/>
  <c r="J26" i="10"/>
  <c r="I26" i="10"/>
  <c r="G26" i="10"/>
  <c r="F26" i="10"/>
  <c r="E26" i="10"/>
  <c r="Q25" i="10"/>
  <c r="P25" i="10"/>
  <c r="O25" i="10"/>
  <c r="N25" i="10"/>
  <c r="M25" i="10"/>
  <c r="L25" i="10"/>
  <c r="K25" i="10"/>
  <c r="J25" i="10"/>
  <c r="I25" i="10"/>
  <c r="G25" i="10"/>
  <c r="F25" i="10"/>
  <c r="E25" i="10"/>
  <c r="Q24" i="10"/>
  <c r="P24" i="10"/>
  <c r="O24" i="10"/>
  <c r="N24" i="10"/>
  <c r="M24" i="10"/>
  <c r="L24" i="10"/>
  <c r="K24" i="10"/>
  <c r="J24" i="10"/>
  <c r="I24" i="10"/>
  <c r="G24" i="10"/>
  <c r="F24" i="10"/>
  <c r="E24" i="10"/>
  <c r="Q22" i="10"/>
  <c r="P22" i="10"/>
  <c r="O22" i="10"/>
  <c r="N22" i="10"/>
  <c r="M22" i="10"/>
  <c r="L22" i="10"/>
  <c r="K22" i="10"/>
  <c r="J22" i="10"/>
  <c r="I22" i="10"/>
  <c r="G22" i="10"/>
  <c r="F22" i="10"/>
  <c r="E22" i="10"/>
  <c r="Q21" i="10"/>
  <c r="P21" i="10"/>
  <c r="O21" i="10"/>
  <c r="N21" i="10"/>
  <c r="M21" i="10"/>
  <c r="L21" i="10"/>
  <c r="K21" i="10"/>
  <c r="J21" i="10"/>
  <c r="I21" i="10"/>
  <c r="G21" i="10"/>
  <c r="F21" i="10"/>
  <c r="E21" i="10"/>
  <c r="Q20" i="10"/>
  <c r="P20" i="10"/>
  <c r="O20" i="10"/>
  <c r="N20" i="10"/>
  <c r="M20" i="10"/>
  <c r="L20" i="10"/>
  <c r="K20" i="10"/>
  <c r="J20" i="10"/>
  <c r="I20" i="10"/>
  <c r="G20" i="10"/>
  <c r="F20" i="10"/>
  <c r="E20" i="10"/>
  <c r="Q18" i="10"/>
  <c r="P18" i="10"/>
  <c r="O18" i="10"/>
  <c r="N18" i="10"/>
  <c r="M18" i="10"/>
  <c r="L18" i="10"/>
  <c r="K18" i="10"/>
  <c r="J18" i="10"/>
  <c r="I18" i="10"/>
  <c r="G18" i="10"/>
  <c r="F18" i="10"/>
  <c r="E18" i="10"/>
  <c r="Q17" i="10"/>
  <c r="P17" i="10"/>
  <c r="O17" i="10"/>
  <c r="N17" i="10"/>
  <c r="M17" i="10"/>
  <c r="L17" i="10"/>
  <c r="K17" i="10"/>
  <c r="J17" i="10"/>
  <c r="I17" i="10"/>
  <c r="G17" i="10"/>
  <c r="F17" i="10"/>
  <c r="E17" i="10"/>
  <c r="Q16" i="10"/>
  <c r="P16" i="10"/>
  <c r="O16" i="10"/>
  <c r="N16" i="10"/>
  <c r="M16" i="10"/>
  <c r="L16" i="10"/>
  <c r="K16" i="10"/>
  <c r="J16" i="10"/>
  <c r="I16" i="10"/>
  <c r="G16" i="10"/>
  <c r="F16" i="10"/>
  <c r="E16" i="10"/>
  <c r="Q14" i="10"/>
  <c r="P14" i="10"/>
  <c r="O14" i="10"/>
  <c r="N14" i="10"/>
  <c r="M14" i="10"/>
  <c r="L14" i="10"/>
  <c r="K14" i="10"/>
  <c r="J14" i="10"/>
  <c r="I14" i="10"/>
  <c r="G14" i="10"/>
  <c r="F14" i="10"/>
  <c r="E14" i="10"/>
  <c r="Q13" i="10"/>
  <c r="P13" i="10"/>
  <c r="O13" i="10"/>
  <c r="N13" i="10"/>
  <c r="M13" i="10"/>
  <c r="L13" i="10"/>
  <c r="K13" i="10"/>
  <c r="J13" i="10"/>
  <c r="I13" i="10"/>
  <c r="G13" i="10"/>
  <c r="F13" i="10"/>
  <c r="E13" i="10"/>
  <c r="Q12" i="10"/>
  <c r="P12" i="10"/>
  <c r="O12" i="10"/>
  <c r="N12" i="10"/>
  <c r="M12" i="10"/>
  <c r="L12" i="10"/>
  <c r="K12" i="10"/>
  <c r="J12" i="10"/>
  <c r="I12" i="10"/>
  <c r="AM12" i="10" s="1"/>
  <c r="G12" i="10"/>
  <c r="F12" i="10"/>
  <c r="E12" i="10"/>
  <c r="Q10" i="10"/>
  <c r="P10" i="10"/>
  <c r="O10" i="10"/>
  <c r="N10" i="10"/>
  <c r="M10" i="10"/>
  <c r="L10" i="10"/>
  <c r="K10" i="10"/>
  <c r="J10" i="10"/>
  <c r="I10" i="10"/>
  <c r="G10" i="10"/>
  <c r="F10" i="10"/>
  <c r="E10" i="10"/>
  <c r="Q9" i="10"/>
  <c r="P9" i="10"/>
  <c r="O9" i="10"/>
  <c r="N9" i="10"/>
  <c r="M9" i="10"/>
  <c r="L9" i="10"/>
  <c r="K9" i="10"/>
  <c r="J9" i="10"/>
  <c r="I9" i="10"/>
  <c r="G9" i="10"/>
  <c r="F9" i="10"/>
  <c r="E9" i="10"/>
  <c r="Q8" i="10"/>
  <c r="P8" i="10"/>
  <c r="O8" i="10"/>
  <c r="N8" i="10"/>
  <c r="M8" i="10"/>
  <c r="L8" i="10"/>
  <c r="K8" i="10"/>
  <c r="J8" i="10"/>
  <c r="I8" i="10"/>
  <c r="G8" i="10"/>
  <c r="F8" i="10"/>
  <c r="E8" i="10"/>
  <c r="Q6" i="10"/>
  <c r="P6" i="10"/>
  <c r="O6" i="10"/>
  <c r="N6" i="10"/>
  <c r="M6" i="10"/>
  <c r="L6" i="10"/>
  <c r="K6" i="10"/>
  <c r="J6" i="10"/>
  <c r="I6" i="10"/>
  <c r="G6" i="10"/>
  <c r="F6" i="10"/>
  <c r="AK6" i="10" s="1"/>
  <c r="E6" i="10"/>
  <c r="Q5" i="10"/>
  <c r="P5" i="10"/>
  <c r="O5" i="10"/>
  <c r="N5" i="10"/>
  <c r="M5" i="10"/>
  <c r="L5" i="10"/>
  <c r="K5" i="10"/>
  <c r="J5" i="10"/>
  <c r="I5" i="10"/>
  <c r="G5" i="10"/>
  <c r="F5" i="10"/>
  <c r="E5" i="10"/>
  <c r="Q4" i="10"/>
  <c r="P4" i="10"/>
  <c r="O4" i="10"/>
  <c r="N4" i="10"/>
  <c r="M4" i="10"/>
  <c r="L4" i="10"/>
  <c r="K4" i="10"/>
  <c r="J4" i="10"/>
  <c r="I4" i="10"/>
  <c r="G4" i="10"/>
  <c r="F4" i="10"/>
  <c r="AL33" i="10"/>
  <c r="AK30" i="10"/>
  <c r="AO5" i="10"/>
  <c r="E4" i="10"/>
  <c r="AJ3" i="10"/>
  <c r="AK3" i="10"/>
  <c r="AL3" i="10"/>
  <c r="AM3" i="10"/>
  <c r="AN3" i="10"/>
  <c r="AO3" i="10"/>
  <c r="T4" i="10"/>
  <c r="AI4" i="10" s="1"/>
  <c r="AJ4" i="10"/>
  <c r="AH4" i="10"/>
  <c r="T5" i="10"/>
  <c r="AH5" i="10"/>
  <c r="AI5" i="10"/>
  <c r="AM5" i="10"/>
  <c r="T6" i="10"/>
  <c r="AJ6" i="10"/>
  <c r="AH6" i="10"/>
  <c r="AI6" i="10"/>
  <c r="T8" i="10"/>
  <c r="AN8" i="10"/>
  <c r="AH8" i="10"/>
  <c r="AI8" i="10"/>
  <c r="T9" i="10"/>
  <c r="AH9" i="10"/>
  <c r="AI9" i="10"/>
  <c r="AJ9" i="10"/>
  <c r="AK9" i="10"/>
  <c r="AM9" i="10"/>
  <c r="AN9" i="10"/>
  <c r="AO9" i="10"/>
  <c r="T10" i="10"/>
  <c r="AI10" i="10" s="1"/>
  <c r="AH10" i="10"/>
  <c r="T12" i="10"/>
  <c r="AN12" i="10"/>
  <c r="AH12" i="10"/>
  <c r="AI12" i="10"/>
  <c r="T13" i="10"/>
  <c r="AI13" i="10" s="1"/>
  <c r="AH13" i="10"/>
  <c r="AJ13" i="10"/>
  <c r="AK13" i="10"/>
  <c r="AL13" i="10"/>
  <c r="AM13" i="10"/>
  <c r="AN13" i="10"/>
  <c r="T14" i="10"/>
  <c r="AI14" i="10" s="1"/>
  <c r="AH14" i="10"/>
  <c r="T16" i="10"/>
  <c r="AI16" i="10" s="1"/>
  <c r="AL16" i="10"/>
  <c r="AM16" i="10"/>
  <c r="AH16" i="10"/>
  <c r="T17" i="10"/>
  <c r="AI17" i="10" s="1"/>
  <c r="AH17" i="10"/>
  <c r="T18" i="10"/>
  <c r="AI18" i="10" s="1"/>
  <c r="AL18" i="10"/>
  <c r="AM18" i="10"/>
  <c r="AH18" i="10"/>
  <c r="T20" i="10"/>
  <c r="AI20" i="10" s="1"/>
  <c r="AH20" i="10"/>
  <c r="T21" i="10"/>
  <c r="AI21" i="10" s="1"/>
  <c r="AL21" i="10"/>
  <c r="AM21" i="10"/>
  <c r="AH21" i="10"/>
  <c r="T22" i="10"/>
  <c r="AI22" i="10" s="1"/>
  <c r="AH22" i="10"/>
  <c r="T24" i="10"/>
  <c r="AI24" i="10" s="1"/>
  <c r="AL24" i="10"/>
  <c r="AM24" i="10"/>
  <c r="AH24" i="10"/>
  <c r="T25" i="10"/>
  <c r="AI25" i="10" s="1"/>
  <c r="AH25" i="10"/>
  <c r="AJ25" i="10"/>
  <c r="AK25" i="10"/>
  <c r="AM25" i="10"/>
  <c r="AN25" i="10"/>
  <c r="AO25" i="10"/>
  <c r="T26" i="10"/>
  <c r="AH26" i="10"/>
  <c r="AI26" i="10"/>
  <c r="T28" i="10"/>
  <c r="AI28" i="10" s="1"/>
  <c r="AK28" i="10"/>
  <c r="AL28" i="10"/>
  <c r="AH28" i="10"/>
  <c r="T29" i="10"/>
  <c r="AI29" i="10" s="1"/>
  <c r="AH29" i="10"/>
  <c r="T30" i="10"/>
  <c r="AI30" i="10" s="1"/>
  <c r="AH30" i="10"/>
  <c r="T32" i="10"/>
  <c r="AI32" i="10" s="1"/>
  <c r="AL32" i="10"/>
  <c r="AO32" i="10"/>
  <c r="AH32" i="10"/>
  <c r="T33" i="10"/>
  <c r="AI33" i="10" s="1"/>
  <c r="AK33" i="10"/>
  <c r="AH33" i="10"/>
  <c r="T34" i="10"/>
  <c r="AI34" i="10" s="1"/>
  <c r="AL34" i="10"/>
  <c r="AO34" i="10"/>
  <c r="AH34" i="10"/>
  <c r="U37" i="10"/>
  <c r="AK4" i="10" s="1"/>
  <c r="U38" i="10"/>
  <c r="U41" i="10"/>
  <c r="U41" i="39"/>
  <c r="U38" i="39"/>
  <c r="U37" i="39"/>
  <c r="AB34" i="39"/>
  <c r="Z34" i="39"/>
  <c r="Y34" i="39"/>
  <c r="X34" i="39"/>
  <c r="AD34" i="39" s="1"/>
  <c r="AF34" i="39" s="1"/>
  <c r="W34" i="39"/>
  <c r="V34" i="39"/>
  <c r="U34" i="39"/>
  <c r="T34" i="39"/>
  <c r="Z33" i="39"/>
  <c r="Y33" i="39"/>
  <c r="X33" i="39"/>
  <c r="AD33" i="39" s="1"/>
  <c r="AF33" i="39" s="1"/>
  <c r="W33" i="39"/>
  <c r="V33" i="39"/>
  <c r="U33" i="39"/>
  <c r="AB33" i="39" s="1"/>
  <c r="T33" i="39"/>
  <c r="AB32" i="39"/>
  <c r="Z32" i="39"/>
  <c r="Y32" i="39"/>
  <c r="X32" i="39"/>
  <c r="AD32" i="39" s="1"/>
  <c r="AF32" i="39" s="1"/>
  <c r="W32" i="39"/>
  <c r="V32" i="39"/>
  <c r="U32" i="39"/>
  <c r="T32" i="39"/>
  <c r="AB30" i="39"/>
  <c r="AC30" i="39" s="1"/>
  <c r="Z30" i="39"/>
  <c r="Y30" i="39"/>
  <c r="X30" i="39"/>
  <c r="AD30" i="39" s="1"/>
  <c r="AF30" i="39" s="1"/>
  <c r="W30" i="39"/>
  <c r="V30" i="39"/>
  <c r="U30" i="39"/>
  <c r="AA30" i="39" s="1"/>
  <c r="T30" i="39"/>
  <c r="AB29" i="39"/>
  <c r="Z29" i="39"/>
  <c r="Y29" i="39"/>
  <c r="X29" i="39"/>
  <c r="AD29" i="39" s="1"/>
  <c r="AF29" i="39" s="1"/>
  <c r="W29" i="39"/>
  <c r="V29" i="39"/>
  <c r="U29" i="39"/>
  <c r="T29" i="39"/>
  <c r="AB28" i="39"/>
  <c r="Z28" i="39"/>
  <c r="Y28" i="39"/>
  <c r="X28" i="39"/>
  <c r="AD28" i="39" s="1"/>
  <c r="AF28" i="39" s="1"/>
  <c r="W28" i="39"/>
  <c r="V28" i="39"/>
  <c r="U28" i="39"/>
  <c r="AA28" i="39" s="1"/>
  <c r="T28" i="39"/>
  <c r="AB26" i="39"/>
  <c r="Z26" i="39"/>
  <c r="Y26" i="39"/>
  <c r="X26" i="39"/>
  <c r="AD26" i="39" s="1"/>
  <c r="AF26" i="39" s="1"/>
  <c r="W26" i="39"/>
  <c r="V26" i="39"/>
  <c r="U26" i="39"/>
  <c r="T26" i="39"/>
  <c r="T25" i="39"/>
  <c r="Z24" i="39"/>
  <c r="Y24" i="39"/>
  <c r="X24" i="39"/>
  <c r="AD24" i="39" s="1"/>
  <c r="AF24" i="39" s="1"/>
  <c r="W24" i="39"/>
  <c r="V24" i="39"/>
  <c r="U24" i="39"/>
  <c r="AB24" i="39" s="1"/>
  <c r="T24" i="39"/>
  <c r="Z22" i="39"/>
  <c r="Y22" i="39"/>
  <c r="X22" i="39"/>
  <c r="AD22" i="39" s="1"/>
  <c r="AF22" i="39" s="1"/>
  <c r="W22" i="39"/>
  <c r="V22" i="39"/>
  <c r="U22" i="39"/>
  <c r="AA22" i="39" s="1"/>
  <c r="T22" i="39"/>
  <c r="Z21" i="39"/>
  <c r="Y21" i="39"/>
  <c r="X21" i="39"/>
  <c r="AD21" i="39" s="1"/>
  <c r="AF21" i="39" s="1"/>
  <c r="W21" i="39"/>
  <c r="V21" i="39"/>
  <c r="U21" i="39"/>
  <c r="AB21" i="39" s="1"/>
  <c r="T21" i="39"/>
  <c r="Z20" i="39"/>
  <c r="Y20" i="39"/>
  <c r="X20" i="39"/>
  <c r="AD20" i="39" s="1"/>
  <c r="AF20" i="39" s="1"/>
  <c r="W20" i="39"/>
  <c r="V20" i="39"/>
  <c r="U20" i="39"/>
  <c r="AA20" i="39" s="1"/>
  <c r="T20" i="39"/>
  <c r="Z18" i="39"/>
  <c r="Y18" i="39"/>
  <c r="X18" i="39"/>
  <c r="AD18" i="39" s="1"/>
  <c r="AF18" i="39" s="1"/>
  <c r="W18" i="39"/>
  <c r="V18" i="39"/>
  <c r="U18" i="39"/>
  <c r="AB18" i="39" s="1"/>
  <c r="T18" i="39"/>
  <c r="Z17" i="39"/>
  <c r="Y17" i="39"/>
  <c r="X17" i="39"/>
  <c r="AD17" i="39" s="1"/>
  <c r="AF17" i="39" s="1"/>
  <c r="W17" i="39"/>
  <c r="V17" i="39"/>
  <c r="U17" i="39"/>
  <c r="AA17" i="39" s="1"/>
  <c r="T17" i="39"/>
  <c r="Z16" i="39"/>
  <c r="Y16" i="39"/>
  <c r="X16" i="39"/>
  <c r="AD16" i="39" s="1"/>
  <c r="AF16" i="39" s="1"/>
  <c r="W16" i="39"/>
  <c r="V16" i="39"/>
  <c r="U16" i="39"/>
  <c r="AB16" i="39" s="1"/>
  <c r="T16" i="39"/>
  <c r="Z14" i="39"/>
  <c r="Y14" i="39"/>
  <c r="X14" i="39"/>
  <c r="AD14" i="39" s="1"/>
  <c r="AF14" i="39" s="1"/>
  <c r="W14" i="39"/>
  <c r="V14" i="39"/>
  <c r="U14" i="39"/>
  <c r="AA14" i="39" s="1"/>
  <c r="T14" i="39"/>
  <c r="T13" i="39"/>
  <c r="AD12" i="39"/>
  <c r="AF12" i="39" s="1"/>
  <c r="Z12" i="39"/>
  <c r="Y12" i="39"/>
  <c r="X12" i="39"/>
  <c r="W12" i="39"/>
  <c r="V12" i="39"/>
  <c r="U12" i="39"/>
  <c r="AB12" i="39" s="1"/>
  <c r="T12" i="39"/>
  <c r="AD10" i="39"/>
  <c r="AF10" i="39" s="1"/>
  <c r="Z10" i="39"/>
  <c r="Y10" i="39"/>
  <c r="X10" i="39"/>
  <c r="W10" i="39"/>
  <c r="V10" i="39"/>
  <c r="U10" i="39"/>
  <c r="AB10" i="39" s="1"/>
  <c r="T10" i="39"/>
  <c r="T9" i="39"/>
  <c r="AA8" i="39"/>
  <c r="Z8" i="39"/>
  <c r="Y8" i="39"/>
  <c r="X8" i="39"/>
  <c r="AD8" i="39" s="1"/>
  <c r="AF8" i="39" s="1"/>
  <c r="W8" i="39"/>
  <c r="V8" i="39"/>
  <c r="U8" i="39"/>
  <c r="AB8" i="39" s="1"/>
  <c r="AC8" i="39" s="1"/>
  <c r="T8" i="39"/>
  <c r="AF6" i="39"/>
  <c r="AD6" i="39"/>
  <c r="Z6" i="39"/>
  <c r="Y6" i="39"/>
  <c r="X6" i="39"/>
  <c r="W6" i="39"/>
  <c r="V6" i="39"/>
  <c r="U6" i="39"/>
  <c r="AB6" i="39" s="1"/>
  <c r="T6" i="39"/>
  <c r="AA5" i="39"/>
  <c r="Z5" i="39"/>
  <c r="Y5" i="39"/>
  <c r="W5" i="39"/>
  <c r="V5" i="39"/>
  <c r="U5" i="39"/>
  <c r="AB5" i="39" s="1"/>
  <c r="AC5" i="39" s="1"/>
  <c r="T5" i="39"/>
  <c r="AD4" i="39"/>
  <c r="AF4" i="39" s="1"/>
  <c r="Z4" i="39"/>
  <c r="Y4" i="39"/>
  <c r="X4" i="39"/>
  <c r="W4" i="39"/>
  <c r="V4" i="39"/>
  <c r="U4" i="39"/>
  <c r="AB4" i="39" s="1"/>
  <c r="T4" i="39"/>
  <c r="U5" i="4"/>
  <c r="U6" i="4"/>
  <c r="U7" i="4"/>
  <c r="U4" i="4"/>
  <c r="T5" i="4"/>
  <c r="T6" i="4"/>
  <c r="T7" i="4"/>
  <c r="T4" i="4"/>
  <c r="G38" i="20"/>
  <c r="H38" i="20"/>
  <c r="I38" i="20"/>
  <c r="J38" i="20"/>
  <c r="G39" i="20"/>
  <c r="H39" i="20"/>
  <c r="I39" i="20"/>
  <c r="J39" i="20"/>
  <c r="G40" i="20"/>
  <c r="H40" i="20"/>
  <c r="I40" i="20"/>
  <c r="J40" i="20"/>
  <c r="G41" i="20"/>
  <c r="H41" i="20"/>
  <c r="I41" i="20"/>
  <c r="J41" i="20"/>
  <c r="G42" i="20"/>
  <c r="H42" i="20"/>
  <c r="I42" i="20"/>
  <c r="J42" i="20"/>
  <c r="G43" i="20"/>
  <c r="H43" i="20"/>
  <c r="I43" i="20"/>
  <c r="J43" i="20"/>
  <c r="F39" i="20"/>
  <c r="F40" i="20"/>
  <c r="F41" i="20"/>
  <c r="F42" i="20"/>
  <c r="F43" i="20"/>
  <c r="F38" i="20"/>
  <c r="C39" i="20"/>
  <c r="D39" i="20"/>
  <c r="E39" i="20"/>
  <c r="C40" i="20"/>
  <c r="D40" i="20"/>
  <c r="E40" i="20"/>
  <c r="C41" i="20"/>
  <c r="D41" i="20"/>
  <c r="E41" i="20"/>
  <c r="C42" i="20"/>
  <c r="D42" i="20"/>
  <c r="E42" i="20"/>
  <c r="C43" i="20"/>
  <c r="D43" i="20"/>
  <c r="E43" i="20"/>
  <c r="D38" i="20"/>
  <c r="E38" i="20"/>
  <c r="C38" i="20"/>
  <c r="R8" i="20"/>
  <c r="Q8" i="20"/>
  <c r="P8" i="20"/>
  <c r="O8" i="20"/>
  <c r="N8" i="20"/>
  <c r="M8" i="20"/>
  <c r="L8" i="20"/>
  <c r="K8" i="20"/>
  <c r="R7" i="20"/>
  <c r="Q7" i="20"/>
  <c r="P7" i="20"/>
  <c r="O7" i="20"/>
  <c r="N7" i="20"/>
  <c r="M7" i="20"/>
  <c r="L7" i="20"/>
  <c r="K7" i="20"/>
  <c r="R6" i="20"/>
  <c r="Q6" i="20"/>
  <c r="P6" i="20"/>
  <c r="O6" i="20"/>
  <c r="N6" i="20"/>
  <c r="M6" i="20"/>
  <c r="L6" i="20"/>
  <c r="K6" i="20"/>
  <c r="R5" i="20"/>
  <c r="Q5" i="20"/>
  <c r="P5" i="20"/>
  <c r="O5" i="20"/>
  <c r="N5" i="20"/>
  <c r="M5" i="20"/>
  <c r="L5" i="20"/>
  <c r="K5" i="20"/>
  <c r="R4" i="20"/>
  <c r="Q4" i="20"/>
  <c r="P4" i="20"/>
  <c r="O4" i="20"/>
  <c r="N4" i="20"/>
  <c r="M4" i="20"/>
  <c r="L4" i="20"/>
  <c r="K4" i="20"/>
  <c r="R3" i="20"/>
  <c r="Q3" i="20"/>
  <c r="P3" i="20"/>
  <c r="O3" i="20"/>
  <c r="N3" i="20"/>
  <c r="M3" i="20"/>
  <c r="L3" i="20"/>
  <c r="K3" i="20"/>
  <c r="B61" i="4"/>
  <c r="B62" i="4" s="1"/>
  <c r="B63" i="4" s="1"/>
  <c r="B64" i="4" s="1"/>
  <c r="B65" i="4" s="1"/>
  <c r="B66" i="4" s="1"/>
  <c r="B67" i="4" s="1"/>
  <c r="N89" i="4"/>
  <c r="M89" i="4"/>
  <c r="L89" i="4"/>
  <c r="K89" i="4"/>
  <c r="J89" i="4"/>
  <c r="H89" i="4"/>
  <c r="G89" i="4"/>
  <c r="F89" i="4"/>
  <c r="N88" i="4"/>
  <c r="AL30" i="10" l="1"/>
  <c r="AN34" i="10"/>
  <c r="AN32" i="10"/>
  <c r="AN29" i="10"/>
  <c r="AN26" i="10"/>
  <c r="AK24" i="10"/>
  <c r="AO22" i="10"/>
  <c r="AK21" i="10"/>
  <c r="AO20" i="10"/>
  <c r="AK18" i="10"/>
  <c r="AO17" i="10"/>
  <c r="AK16" i="10"/>
  <c r="AO14" i="10"/>
  <c r="AL12" i="10"/>
  <c r="AL5" i="10"/>
  <c r="AN22" i="10"/>
  <c r="AN20" i="10"/>
  <c r="AN17" i="10"/>
  <c r="AN14" i="10"/>
  <c r="AF12" i="10"/>
  <c r="AK12" i="10"/>
  <c r="AO10" i="10"/>
  <c r="AL8" i="10"/>
  <c r="AK5" i="10"/>
  <c r="AO4" i="10"/>
  <c r="AL29" i="10"/>
  <c r="AL26" i="10"/>
  <c r="AN10" i="10"/>
  <c r="AK8" i="10"/>
  <c r="AO6" i="10"/>
  <c r="AN5" i="10"/>
  <c r="AN4" i="10"/>
  <c r="AK34" i="10"/>
  <c r="AO33" i="10"/>
  <c r="AK32" i="10"/>
  <c r="AO30" i="10"/>
  <c r="AK29" i="10"/>
  <c r="AO28" i="10"/>
  <c r="AK26" i="10"/>
  <c r="AL22" i="10"/>
  <c r="AL20" i="10"/>
  <c r="AL17" i="10"/>
  <c r="AL14" i="10"/>
  <c r="AN6" i="10"/>
  <c r="AN33" i="10"/>
  <c r="AN30" i="10"/>
  <c r="AN28" i="10"/>
  <c r="AO24" i="10"/>
  <c r="AK22" i="10"/>
  <c r="AO21" i="10"/>
  <c r="AK20" i="10"/>
  <c r="AO18" i="10"/>
  <c r="AK17" i="10"/>
  <c r="AO16" i="10"/>
  <c r="AK14" i="10"/>
  <c r="AL10" i="10"/>
  <c r="AL4" i="10"/>
  <c r="AN24" i="10"/>
  <c r="AN21" i="10"/>
  <c r="AN18" i="10"/>
  <c r="AN16" i="10"/>
  <c r="AO12" i="10"/>
  <c r="AK10" i="10"/>
  <c r="AL6" i="10"/>
  <c r="AC21" i="39"/>
  <c r="AC28" i="39"/>
  <c r="AC34" i="39"/>
  <c r="AC10" i="39"/>
  <c r="AC29" i="39"/>
  <c r="AC24" i="39"/>
  <c r="AB14" i="39"/>
  <c r="AC14" i="39" s="1"/>
  <c r="AB17" i="39"/>
  <c r="AC17" i="39" s="1"/>
  <c r="AB20" i="39"/>
  <c r="AC20" i="39" s="1"/>
  <c r="AB22" i="39"/>
  <c r="AC22" i="39" s="1"/>
  <c r="AA26" i="39"/>
  <c r="AC26" i="39" s="1"/>
  <c r="AA29" i="39"/>
  <c r="AA32" i="39"/>
  <c r="AC32" i="39" s="1"/>
  <c r="AA34" i="39"/>
  <c r="AA12" i="39"/>
  <c r="AC12" i="39" s="1"/>
  <c r="AA16" i="39"/>
  <c r="AC16" i="39" s="1"/>
  <c r="AA18" i="39"/>
  <c r="AC18" i="39" s="1"/>
  <c r="AA21" i="39"/>
  <c r="AA24" i="39"/>
  <c r="AD5" i="39"/>
  <c r="AF5" i="39" s="1"/>
  <c r="AA33" i="39"/>
  <c r="AC33" i="39" s="1"/>
  <c r="AA6" i="39"/>
  <c r="AC6" i="39" s="1"/>
  <c r="AA4" i="39"/>
  <c r="AC4" i="39" s="1"/>
  <c r="AA10" i="39"/>
  <c r="M88" i="4"/>
  <c r="L88" i="4"/>
  <c r="K88" i="4"/>
  <c r="J88" i="4"/>
  <c r="H88" i="4"/>
  <c r="G88" i="4"/>
  <c r="F88" i="4"/>
  <c r="N87" i="4"/>
  <c r="M87" i="4"/>
  <c r="AF18" i="10" l="1"/>
  <c r="AJ8" i="10"/>
  <c r="AJ24" i="10"/>
  <c r="AF28" i="10"/>
  <c r="AM28" i="10"/>
  <c r="AJ16" i="10"/>
  <c r="AM29" i="10"/>
  <c r="AF29" i="10"/>
  <c r="AF10" i="10"/>
  <c r="AM10" i="10"/>
  <c r="AM8" i="10"/>
  <c r="AF8" i="10"/>
  <c r="AF30" i="10"/>
  <c r="AM30" i="10"/>
  <c r="AJ17" i="10"/>
  <c r="AF33" i="10"/>
  <c r="AM33" i="10"/>
  <c r="AJ32" i="10"/>
  <c r="AJ12" i="10"/>
  <c r="AM32" i="10"/>
  <c r="AF32" i="10"/>
  <c r="AJ30" i="10"/>
  <c r="AJ14" i="10"/>
  <c r="AM14" i="10"/>
  <c r="AF14" i="10"/>
  <c r="AJ18" i="10"/>
  <c r="AM34" i="10"/>
  <c r="AF34" i="10"/>
  <c r="AF21" i="10"/>
  <c r="AJ29" i="10"/>
  <c r="AF6" i="10"/>
  <c r="AM6" i="10"/>
  <c r="AJ34" i="10"/>
  <c r="AM17" i="10"/>
  <c r="AF17" i="10"/>
  <c r="AJ33" i="10"/>
  <c r="AJ28" i="10"/>
  <c r="AJ20" i="10"/>
  <c r="AF4" i="10"/>
  <c r="AM4" i="10"/>
  <c r="AJ5" i="10"/>
  <c r="AM20" i="10"/>
  <c r="AF20" i="10"/>
  <c r="AJ21" i="10"/>
  <c r="AF16" i="10"/>
  <c r="AM26" i="10"/>
  <c r="AF26" i="10"/>
  <c r="AJ22" i="10"/>
  <c r="AJ26" i="10"/>
  <c r="AM22" i="10"/>
  <c r="AF22" i="10"/>
  <c r="AF24" i="10"/>
  <c r="L87" i="4"/>
  <c r="K87" i="4"/>
  <c r="J87" i="4"/>
  <c r="H87" i="4"/>
  <c r="G87" i="4"/>
  <c r="F87" i="4"/>
  <c r="K85" i="4"/>
  <c r="B53" i="4"/>
  <c r="B45" i="4"/>
  <c r="B37" i="4"/>
  <c r="B29" i="4"/>
  <c r="B21" i="4"/>
  <c r="B13" i="4"/>
  <c r="B5" i="4"/>
  <c r="B6" i="4" s="1"/>
  <c r="B14" i="4" l="1"/>
  <c r="B22" i="4"/>
  <c r="B30" i="4"/>
  <c r="B38" i="4"/>
  <c r="B46" i="4"/>
  <c r="B47" i="4" s="1"/>
  <c r="B48" i="4" s="1"/>
  <c r="B49" i="4" s="1"/>
  <c r="B50" i="4" s="1"/>
  <c r="B51" i="4" s="1"/>
  <c r="B54" i="4"/>
  <c r="B55" i="4" s="1"/>
  <c r="B56" i="4" s="1"/>
  <c r="B57" i="4" s="1"/>
  <c r="B58" i="4" s="1"/>
  <c r="B59" i="4" s="1"/>
  <c r="B31" i="4"/>
  <c r="B32" i="4" s="1"/>
  <c r="B33" i="4" s="1"/>
  <c r="B34" i="4" s="1"/>
  <c r="B35" i="4" s="1"/>
  <c r="B7" i="4"/>
  <c r="B8" i="4" s="1"/>
  <c r="B9" i="4" s="1"/>
  <c r="B10" i="4" s="1"/>
  <c r="B11" i="4" s="1"/>
  <c r="B23" i="4"/>
  <c r="B24" i="4" s="1"/>
  <c r="B25" i="4" s="1"/>
  <c r="B26" i="4" s="1"/>
  <c r="B27" i="4" s="1"/>
  <c r="B15" i="4"/>
  <c r="B16" i="4" s="1"/>
  <c r="B17" i="4" s="1"/>
  <c r="B18" i="4" s="1"/>
  <c r="B19" i="4" s="1"/>
  <c r="B39" i="4"/>
  <c r="B40" i="4" s="1"/>
  <c r="B41" i="4" s="1"/>
  <c r="B42" i="4" s="1"/>
  <c r="B43" i="4" s="1"/>
</calcChain>
</file>

<file path=xl/sharedStrings.xml><?xml version="1.0" encoding="utf-8"?>
<sst xmlns="http://schemas.openxmlformats.org/spreadsheetml/2006/main" count="1505" uniqueCount="92">
  <si>
    <t>Test no.</t>
  </si>
  <si>
    <t>S1</t>
  </si>
  <si>
    <t>S2</t>
  </si>
  <si>
    <t>S3</t>
  </si>
  <si>
    <t>B1</t>
  </si>
  <si>
    <t>B2</t>
  </si>
  <si>
    <t>B3</t>
  </si>
  <si>
    <t>Small Pot</t>
  </si>
  <si>
    <t>Big Pot</t>
  </si>
  <si>
    <t>Pot type</t>
  </si>
  <si>
    <t>Average</t>
  </si>
  <si>
    <t>SD</t>
  </si>
  <si>
    <t>CoV</t>
  </si>
  <si>
    <t>Power</t>
  </si>
  <si>
    <t>[Watts]</t>
  </si>
  <si>
    <t>High Power</t>
  </si>
  <si>
    <t>Medium Power</t>
  </si>
  <si>
    <t>Low Power</t>
  </si>
  <si>
    <t>Syst Eff</t>
  </si>
  <si>
    <t>[%]</t>
  </si>
  <si>
    <t>High</t>
  </si>
  <si>
    <t>Medium</t>
  </si>
  <si>
    <t>Low</t>
  </si>
  <si>
    <t>Table for curve</t>
  </si>
  <si>
    <t>Watts</t>
  </si>
  <si>
    <t>% Effic</t>
  </si>
  <si>
    <t>Watts SD</t>
  </si>
  <si>
    <t>Effic SD</t>
  </si>
  <si>
    <t>The relationship between Power and Thermal Efficiency</t>
  </si>
  <si>
    <t>SMALL POT</t>
  </si>
  <si>
    <t>Big POT</t>
  </si>
  <si>
    <t>P0</t>
  </si>
  <si>
    <t>P1</t>
  </si>
  <si>
    <t>P2</t>
  </si>
  <si>
    <t>P3</t>
  </si>
  <si>
    <t>P4</t>
  </si>
  <si>
    <t>GF0</t>
  </si>
  <si>
    <t>GF1</t>
  </si>
  <si>
    <t>GF2</t>
  </si>
  <si>
    <t>High (to boil)</t>
  </si>
  <si>
    <t>SP</t>
  </si>
  <si>
    <t>BP</t>
  </si>
  <si>
    <t>S4</t>
  </si>
  <si>
    <t>SP Average</t>
  </si>
  <si>
    <t>BP Average</t>
  </si>
  <si>
    <t>P4 S4</t>
  </si>
  <si>
    <t>COr</t>
  </si>
  <si>
    <t>SFC/Effic</t>
  </si>
  <si>
    <t>Specific Fuel Consumption to boil</t>
  </si>
  <si>
    <t>High Power Boil</t>
  </si>
  <si>
    <t>g/l</t>
  </si>
  <si>
    <t>MJ/Litre boiled</t>
  </si>
  <si>
    <t>MJ/L</t>
  </si>
  <si>
    <t>Boil effic</t>
  </si>
  <si>
    <t>Specific CO (EF) [g/L]</t>
  </si>
  <si>
    <t>Time to boil</t>
  </si>
  <si>
    <t>P4+</t>
  </si>
  <si>
    <t>Note: Stove P3 continues to a maximum power of 3.2kW at an efficiency of 57.6%</t>
  </si>
  <si>
    <t>Note: Stove P3 continues to a maximum power of 3.2kW at a COr of 0.34%</t>
  </si>
  <si>
    <t>CO</t>
  </si>
  <si>
    <t xml:space="preserve"> SP SD</t>
  </si>
  <si>
    <t>BP SD</t>
  </si>
  <si>
    <t>Note: A subsequent test of a second Stove P4, with a small pot gave a Specific CO of 0.482 g/L</t>
  </si>
  <si>
    <t>CO/CO2 Ratio (Combustion efficiency)</t>
  </si>
  <si>
    <t>2% (dark green) is a commonly used legal limit for the CO/CO2 ratio.  CO is incompletely burned carbon. CO2 is fully burned.</t>
  </si>
  <si>
    <t>Lowest ratio</t>
  </si>
  <si>
    <t>At or above 2%</t>
  </si>
  <si>
    <t>At or above 10%</t>
  </si>
  <si>
    <t>Ethanol</t>
  </si>
  <si>
    <t>Carbon</t>
  </si>
  <si>
    <t>Hydrogen</t>
  </si>
  <si>
    <t>Energy</t>
  </si>
  <si>
    <t>C2H5OH</t>
  </si>
  <si>
    <t>Burned</t>
  </si>
  <si>
    <t>g</t>
  </si>
  <si>
    <t>kJ/g</t>
  </si>
  <si>
    <t>g/MJnet</t>
  </si>
  <si>
    <t>CO emitted per Mjnet</t>
  </si>
  <si>
    <t>Small pot</t>
  </si>
  <si>
    <t>Ethanol Gel 0</t>
  </si>
  <si>
    <t>Ethanol Gel 1</t>
  </si>
  <si>
    <t>Ethanol Gel 2</t>
  </si>
  <si>
    <t>Paraffin 0</t>
  </si>
  <si>
    <t>Paraffin 1</t>
  </si>
  <si>
    <t>Paraffin 2</t>
  </si>
  <si>
    <t>Paraffin 3</t>
  </si>
  <si>
    <t>Paraffin 4</t>
  </si>
  <si>
    <t>kJ to liberate</t>
  </si>
  <si>
    <t>Tier Performance</t>
  </si>
  <si>
    <t>Value</t>
  </si>
  <si>
    <t>Tier</t>
  </si>
  <si>
    <t>This page was added in May 2018 to identify ratings according to the nbew ISO 19867-1 and ISO 19867-2 Standards.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</si>
</sst>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00%"/>
    <numFmt numFmtId="167" formatCode="_-* #,##0.000_-;\-* #,##0.0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4" xfId="0" applyFill="1" applyBorder="1"/>
    <xf numFmtId="0" fontId="0" fillId="0" borderId="5" xfId="0" applyFill="1" applyBorder="1"/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64" fontId="1" fillId="0" borderId="3" xfId="2" applyNumberFormat="1" applyFon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64" fontId="1" fillId="0" borderId="5" xfId="2" applyNumberFormat="1" applyFont="1" applyFill="1" applyBorder="1" applyAlignment="1">
      <alignment horizontal="center"/>
    </xf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1" fontId="0" fillId="0" borderId="6" xfId="0" applyNumberFormat="1" applyFill="1" applyBorder="1" applyAlignment="1">
      <alignment horizontal="center"/>
    </xf>
    <xf numFmtId="1" fontId="0" fillId="0" borderId="7" xfId="0" applyNumberFormat="1" applyFill="1" applyBorder="1" applyAlignment="1">
      <alignment horizontal="center"/>
    </xf>
    <xf numFmtId="1" fontId="0" fillId="0" borderId="8" xfId="0" applyNumberFormat="1" applyFill="1" applyBorder="1" applyAlignment="1">
      <alignment horizontal="center"/>
    </xf>
    <xf numFmtId="1" fontId="2" fillId="0" borderId="6" xfId="0" applyNumberFormat="1" applyFont="1" applyFill="1" applyBorder="1" applyAlignment="1">
      <alignment horizontal="center"/>
    </xf>
    <xf numFmtId="164" fontId="1" fillId="0" borderId="8" xfId="2" applyNumberFormat="1" applyFont="1" applyFill="1" applyBorder="1" applyAlignment="1">
      <alignment horizontal="center"/>
    </xf>
    <xf numFmtId="164" fontId="1" fillId="0" borderId="1" xfId="2" applyNumberFormat="1" applyFont="1" applyFill="1" applyBorder="1" applyAlignment="1">
      <alignment horizontal="center"/>
    </xf>
    <xf numFmtId="164" fontId="1" fillId="0" borderId="2" xfId="2" applyNumberFormat="1" applyFont="1" applyFill="1" applyBorder="1" applyAlignment="1">
      <alignment horizontal="center"/>
    </xf>
    <xf numFmtId="164" fontId="2" fillId="0" borderId="1" xfId="2" applyNumberFormat="1" applyFont="1" applyFill="1" applyBorder="1" applyAlignment="1">
      <alignment horizontal="center"/>
    </xf>
    <xf numFmtId="164" fontId="1" fillId="0" borderId="4" xfId="2" applyNumberFormat="1" applyFont="1" applyFill="1" applyBorder="1" applyAlignment="1">
      <alignment horizontal="center"/>
    </xf>
    <xf numFmtId="164" fontId="1" fillId="0" borderId="0" xfId="2" applyNumberFormat="1" applyFont="1" applyFill="1" applyBorder="1" applyAlignment="1">
      <alignment horizontal="center"/>
    </xf>
    <xf numFmtId="164" fontId="2" fillId="0" borderId="4" xfId="2" applyNumberFormat="1" applyFont="1" applyFill="1" applyBorder="1" applyAlignment="1">
      <alignment horizontal="center"/>
    </xf>
    <xf numFmtId="164" fontId="1" fillId="0" borderId="6" xfId="2" applyNumberFormat="1" applyFont="1" applyFill="1" applyBorder="1" applyAlignment="1">
      <alignment horizontal="center"/>
    </xf>
    <xf numFmtId="164" fontId="1" fillId="0" borderId="7" xfId="2" applyNumberFormat="1" applyFont="1" applyFill="1" applyBorder="1" applyAlignment="1">
      <alignment horizontal="center"/>
    </xf>
    <xf numFmtId="164" fontId="2" fillId="0" borderId="6" xfId="2" applyNumberFormat="1" applyFont="1" applyFill="1" applyBorder="1" applyAlignment="1">
      <alignment horizontal="center"/>
    </xf>
    <xf numFmtId="0" fontId="2" fillId="0" borderId="1" xfId="0" applyFont="1" applyFill="1" applyBorder="1"/>
    <xf numFmtId="0" fontId="0" fillId="0" borderId="5" xfId="0" applyFill="1" applyBorder="1" applyAlignment="1">
      <alignment horizontal="right"/>
    </xf>
    <xf numFmtId="1" fontId="1" fillId="0" borderId="4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0" fontId="0" fillId="0" borderId="8" xfId="0" applyFill="1" applyBorder="1" applyAlignment="1">
      <alignment horizontal="right"/>
    </xf>
    <xf numFmtId="1" fontId="1" fillId="0" borderId="6" xfId="1" applyNumberFormat="1" applyFon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5" fontId="1" fillId="0" borderId="0" xfId="1" applyNumberFormat="1" applyFont="1" applyFill="1" applyBorder="1"/>
    <xf numFmtId="164" fontId="1" fillId="0" borderId="0" xfId="2" applyNumberFormat="1" applyFont="1" applyFill="1" applyBorder="1"/>
    <xf numFmtId="165" fontId="0" fillId="0" borderId="0" xfId="0" applyNumberFormat="1" applyFill="1" applyBorder="1"/>
    <xf numFmtId="164" fontId="0" fillId="0" borderId="0" xfId="0" applyNumberFormat="1" applyFill="1" applyBorder="1"/>
    <xf numFmtId="1" fontId="0" fillId="0" borderId="0" xfId="0" applyNumberFormat="1" applyFill="1" applyBorder="1"/>
    <xf numFmtId="0" fontId="2" fillId="0" borderId="0" xfId="0" applyFont="1" applyFill="1"/>
    <xf numFmtId="164" fontId="2" fillId="0" borderId="0" xfId="2" applyNumberFormat="1" applyFont="1" applyFill="1" applyBorder="1" applyAlignment="1">
      <alignment horizontal="center"/>
    </xf>
    <xf numFmtId="0" fontId="2" fillId="0" borderId="0" xfId="0" applyFont="1" applyFill="1" applyBorder="1"/>
    <xf numFmtId="164" fontId="0" fillId="0" borderId="0" xfId="2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Border="1"/>
    <xf numFmtId="1" fontId="0" fillId="2" borderId="1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164" fontId="1" fillId="2" borderId="1" xfId="2" applyNumberFormat="1" applyFont="1" applyFill="1" applyBorder="1" applyAlignment="1">
      <alignment horizontal="center"/>
    </xf>
    <xf numFmtId="164" fontId="1" fillId="2" borderId="4" xfId="2" applyNumberFormat="1" applyFont="1" applyFill="1" applyBorder="1" applyAlignment="1">
      <alignment horizontal="center"/>
    </xf>
    <xf numFmtId="164" fontId="1" fillId="2" borderId="6" xfId="2" applyNumberFormat="1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" fontId="0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10" fontId="1" fillId="0" borderId="1" xfId="2" applyNumberFormat="1" applyFont="1" applyFill="1" applyBorder="1" applyAlignment="1">
      <alignment horizontal="right"/>
    </xf>
    <xf numFmtId="10" fontId="1" fillId="0" borderId="2" xfId="2" applyNumberFormat="1" applyFont="1" applyFill="1" applyBorder="1" applyAlignment="1">
      <alignment horizontal="right"/>
    </xf>
    <xf numFmtId="10" fontId="1" fillId="0" borderId="3" xfId="2" applyNumberFormat="1" applyFont="1" applyFill="1" applyBorder="1" applyAlignment="1">
      <alignment horizontal="right"/>
    </xf>
    <xf numFmtId="10" fontId="1" fillId="0" borderId="2" xfId="2" applyNumberFormat="1" applyFont="1" applyFill="1" applyBorder="1"/>
    <xf numFmtId="10" fontId="1" fillId="0" borderId="3" xfId="2" applyNumberFormat="1" applyFont="1" applyFill="1" applyBorder="1"/>
    <xf numFmtId="0" fontId="0" fillId="0" borderId="4" xfId="0" applyFill="1" applyBorder="1" applyAlignment="1">
      <alignment horizontal="right"/>
    </xf>
    <xf numFmtId="10" fontId="1" fillId="0" borderId="4" xfId="2" applyNumberFormat="1" applyFont="1" applyFill="1" applyBorder="1" applyAlignment="1">
      <alignment horizontal="right"/>
    </xf>
    <xf numFmtId="10" fontId="1" fillId="0" borderId="0" xfId="2" applyNumberFormat="1" applyFont="1" applyFill="1" applyBorder="1" applyAlignment="1">
      <alignment horizontal="right"/>
    </xf>
    <xf numFmtId="10" fontId="1" fillId="0" borderId="5" xfId="2" applyNumberFormat="1" applyFont="1" applyFill="1" applyBorder="1" applyAlignment="1">
      <alignment horizontal="right"/>
    </xf>
    <xf numFmtId="10" fontId="1" fillId="0" borderId="0" xfId="2" applyNumberFormat="1" applyFont="1" applyFill="1" applyBorder="1"/>
    <xf numFmtId="10" fontId="1" fillId="0" borderId="5" xfId="2" applyNumberFormat="1" applyFont="1" applyFill="1" applyBorder="1"/>
    <xf numFmtId="0" fontId="0" fillId="0" borderId="6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10" fontId="1" fillId="0" borderId="6" xfId="2" applyNumberFormat="1" applyFont="1" applyFill="1" applyBorder="1" applyAlignment="1">
      <alignment horizontal="right"/>
    </xf>
    <xf numFmtId="10" fontId="1" fillId="0" borderId="7" xfId="2" applyNumberFormat="1" applyFont="1" applyFill="1" applyBorder="1" applyAlignment="1">
      <alignment horizontal="right"/>
    </xf>
    <xf numFmtId="10" fontId="1" fillId="0" borderId="8" xfId="2" applyNumberFormat="1" applyFont="1" applyFill="1" applyBorder="1" applyAlignment="1">
      <alignment horizontal="right"/>
    </xf>
    <xf numFmtId="10" fontId="1" fillId="0" borderId="7" xfId="2" applyNumberFormat="1" applyFont="1" applyFill="1" applyBorder="1"/>
    <xf numFmtId="10" fontId="1" fillId="0" borderId="8" xfId="2" applyNumberFormat="1" applyFont="1" applyFill="1" applyBorder="1"/>
    <xf numFmtId="10" fontId="1" fillId="2" borderId="1" xfId="2" applyNumberFormat="1" applyFont="1" applyFill="1" applyBorder="1" applyAlignment="1">
      <alignment horizontal="right"/>
    </xf>
    <xf numFmtId="10" fontId="1" fillId="2" borderId="4" xfId="2" applyNumberFormat="1" applyFont="1" applyFill="1" applyBorder="1" applyAlignment="1">
      <alignment horizontal="right"/>
    </xf>
    <xf numFmtId="10" fontId="1" fillId="2" borderId="6" xfId="2" applyNumberFormat="1" applyFont="1" applyFill="1" applyBorder="1" applyAlignment="1">
      <alignment horizontal="right"/>
    </xf>
    <xf numFmtId="10" fontId="2" fillId="0" borderId="0" xfId="2" applyNumberFormat="1" applyFont="1" applyFill="1" applyBorder="1"/>
    <xf numFmtId="0" fontId="1" fillId="0" borderId="0" xfId="2" applyNumberFormat="1" applyFont="1" applyFill="1" applyBorder="1" applyAlignment="1">
      <alignment horizontal="right"/>
    </xf>
    <xf numFmtId="0" fontId="1" fillId="0" borderId="0" xfId="2" applyNumberFormat="1" applyFont="1" applyFill="1" applyBorder="1"/>
    <xf numFmtId="0" fontId="0" fillId="0" borderId="0" xfId="0" applyNumberFormat="1" applyFill="1" applyBorder="1"/>
    <xf numFmtId="0" fontId="2" fillId="0" borderId="0" xfId="2" applyNumberFormat="1" applyFont="1" applyFill="1" applyBorder="1"/>
    <xf numFmtId="166" fontId="1" fillId="0" borderId="0" xfId="2" applyNumberFormat="1" applyFont="1" applyFill="1" applyBorder="1" applyAlignment="1">
      <alignment horizontal="right"/>
    </xf>
    <xf numFmtId="0" fontId="0" fillId="0" borderId="0" xfId="0" applyFill="1" applyBorder="1" applyAlignment="1"/>
    <xf numFmtId="0" fontId="0" fillId="2" borderId="0" xfId="0" applyFill="1"/>
    <xf numFmtId="1" fontId="0" fillId="0" borderId="0" xfId="0" applyNumberFormat="1" applyFill="1"/>
    <xf numFmtId="164" fontId="0" fillId="0" borderId="0" xfId="0" applyNumberFormat="1" applyFill="1"/>
    <xf numFmtId="0" fontId="2" fillId="0" borderId="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9" fontId="0" fillId="0" borderId="0" xfId="0" applyNumberFormat="1" applyFill="1"/>
    <xf numFmtId="43" fontId="0" fillId="0" borderId="0" xfId="1" applyFont="1" applyFill="1"/>
    <xf numFmtId="9" fontId="0" fillId="0" borderId="0" xfId="2" applyFont="1" applyFill="1"/>
    <xf numFmtId="165" fontId="0" fillId="0" borderId="0" xfId="1" applyNumberFormat="1" applyFont="1" applyFill="1"/>
    <xf numFmtId="0" fontId="0" fillId="0" borderId="0" xfId="0" applyFill="1" applyAlignment="1">
      <alignment horizontal="right"/>
    </xf>
    <xf numFmtId="43" fontId="0" fillId="0" borderId="1" xfId="1" applyNumberFormat="1" applyFont="1" applyFill="1" applyBorder="1"/>
    <xf numFmtId="43" fontId="0" fillId="0" borderId="4" xfId="1" applyNumberFormat="1" applyFont="1" applyFill="1" applyBorder="1"/>
    <xf numFmtId="10" fontId="1" fillId="2" borderId="13" xfId="2" applyNumberFormat="1" applyFont="1" applyFill="1" applyBorder="1" applyAlignment="1">
      <alignment horizontal="right"/>
    </xf>
    <xf numFmtId="10" fontId="1" fillId="2" borderId="14" xfId="2" applyNumberFormat="1" applyFont="1" applyFill="1" applyBorder="1" applyAlignment="1">
      <alignment horizontal="right"/>
    </xf>
    <xf numFmtId="10" fontId="1" fillId="2" borderId="15" xfId="2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/>
    <xf numFmtId="43" fontId="0" fillId="0" borderId="13" xfId="1" applyNumberFormat="1" applyFont="1" applyFill="1" applyBorder="1"/>
    <xf numFmtId="43" fontId="0" fillId="0" borderId="9" xfId="1" applyNumberFormat="1" applyFont="1" applyFill="1" applyBorder="1"/>
    <xf numFmtId="43" fontId="0" fillId="0" borderId="12" xfId="1" applyNumberFormat="1" applyFont="1" applyFill="1" applyBorder="1"/>
    <xf numFmtId="10" fontId="1" fillId="0" borderId="10" xfId="2" applyNumberFormat="1" applyFont="1" applyFill="1" applyBorder="1"/>
    <xf numFmtId="164" fontId="1" fillId="0" borderId="3" xfId="2" applyNumberFormat="1" applyFont="1" applyFill="1" applyBorder="1"/>
    <xf numFmtId="164" fontId="1" fillId="0" borderId="5" xfId="2" applyNumberFormat="1" applyFont="1" applyFill="1" applyBorder="1"/>
    <xf numFmtId="164" fontId="1" fillId="0" borderId="8" xfId="2" applyNumberFormat="1" applyFont="1" applyFill="1" applyBorder="1"/>
    <xf numFmtId="43" fontId="0" fillId="0" borderId="0" xfId="1" applyFont="1" applyBorder="1"/>
    <xf numFmtId="43" fontId="0" fillId="0" borderId="14" xfId="1" applyNumberFormat="1" applyFont="1" applyFill="1" applyBorder="1"/>
    <xf numFmtId="0" fontId="0" fillId="0" borderId="9" xfId="0" applyFill="1" applyBorder="1"/>
    <xf numFmtId="43" fontId="0" fillId="0" borderId="10" xfId="1" applyNumberFormat="1" applyFont="1" applyFill="1" applyBorder="1"/>
    <xf numFmtId="10" fontId="1" fillId="0" borderId="10" xfId="2" applyNumberFormat="1" applyFont="1" applyFill="1" applyBorder="1" applyAlignment="1">
      <alignment horizontal="right"/>
    </xf>
    <xf numFmtId="10" fontId="1" fillId="0" borderId="11" xfId="2" applyNumberFormat="1" applyFont="1" applyFill="1" applyBorder="1"/>
    <xf numFmtId="0" fontId="0" fillId="0" borderId="6" xfId="0" quotePrefix="1" applyFill="1" applyBorder="1" applyAlignment="1">
      <alignment horizontal="right"/>
    </xf>
    <xf numFmtId="1" fontId="0" fillId="0" borderId="8" xfId="1" applyNumberFormat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0" fontId="0" fillId="0" borderId="0" xfId="0" quotePrefix="1" applyFill="1" applyBorder="1" applyAlignment="1">
      <alignment horizontal="right"/>
    </xf>
    <xf numFmtId="1" fontId="0" fillId="0" borderId="3" xfId="1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3" xfId="1" applyNumberFormat="1" applyFont="1" applyFill="1" applyBorder="1" applyAlignment="1">
      <alignment horizontal="center"/>
    </xf>
    <xf numFmtId="1" fontId="0" fillId="0" borderId="12" xfId="1" applyNumberFormat="1" applyFont="1" applyFill="1" applyBorder="1" applyAlignment="1">
      <alignment horizontal="center"/>
    </xf>
    <xf numFmtId="1" fontId="0" fillId="0" borderId="9" xfId="0" applyNumberFormat="1" applyFill="1" applyBorder="1" applyAlignment="1">
      <alignment horizontal="center"/>
    </xf>
    <xf numFmtId="1" fontId="0" fillId="0" borderId="10" xfId="1" applyNumberFormat="1" applyFont="1" applyFill="1" applyBorder="1" applyAlignment="1">
      <alignment horizontal="center"/>
    </xf>
    <xf numFmtId="1" fontId="0" fillId="0" borderId="11" xfId="1" applyNumberFormat="1" applyFont="1" applyFill="1" applyBorder="1" applyAlignment="1">
      <alignment horizontal="center"/>
    </xf>
    <xf numFmtId="1" fontId="0" fillId="0" borderId="9" xfId="1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7" fontId="0" fillId="0" borderId="0" xfId="1" applyNumberFormat="1" applyFont="1" applyBorder="1"/>
    <xf numFmtId="167" fontId="0" fillId="0" borderId="0" xfId="1" applyNumberFormat="1" applyFont="1"/>
  </cellXfs>
  <cellStyles count="4">
    <cellStyle name="Comma" xfId="1" builtinId="3"/>
    <cellStyle name="Comma 2" xfId="3" xr:uid="{00000000-0005-0000-0000-000001000000}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55ED59"/>
      <color rgb="FFF1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3147844774436787"/>
          <c:y val="7.2990709066251033E-2"/>
          <c:w val="0.72128051768465062"/>
          <c:h val="0.7420450849813439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'Power -v- Effic Raw Data'!$E$5</c:f>
              <c:strCache>
                <c:ptCount val="1"/>
                <c:pt idx="0">
                  <c:v>High</c:v>
                </c:pt>
              </c:strCache>
            </c:strRef>
          </c:tx>
          <c:spPr>
            <a:ln>
              <a:noFill/>
            </a:ln>
          </c:spPr>
          <c:xVal>
            <c:numRef>
              <c:f>'Power -v- Effic Raw Data'!$F$5:$H$5</c:f>
              <c:numCache>
                <c:formatCode>0</c:formatCode>
                <c:ptCount val="3"/>
                <c:pt idx="0">
                  <c:v>1095.0334028895186</c:v>
                </c:pt>
                <c:pt idx="1">
                  <c:v>1023.2866670079736</c:v>
                </c:pt>
                <c:pt idx="2">
                  <c:v>1078.8799596372851</c:v>
                </c:pt>
              </c:numCache>
            </c:numRef>
          </c:xVal>
          <c:yVal>
            <c:numRef>
              <c:f>'Power -v- Effic Raw Data'!$F$9:$H$9</c:f>
              <c:numCache>
                <c:formatCode>0.0%</c:formatCode>
                <c:ptCount val="3"/>
                <c:pt idx="0">
                  <c:v>0.52651361888155901</c:v>
                </c:pt>
                <c:pt idx="1">
                  <c:v>0.56616054468686294</c:v>
                </c:pt>
                <c:pt idx="2">
                  <c:v>0.49070628362357932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D7A-4FBB-8EC0-202A6622B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324352"/>
        <c:axId val="84326656"/>
      </c:scatterChart>
      <c:valAx>
        <c:axId val="84324352"/>
        <c:scaling>
          <c:orientation val="minMax"/>
          <c:max val="14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Power [W]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326656"/>
        <c:crosses val="autoZero"/>
        <c:crossBetween val="midCat"/>
        <c:majorUnit val="200"/>
      </c:valAx>
      <c:valAx>
        <c:axId val="84326656"/>
        <c:scaling>
          <c:orientation val="minMax"/>
          <c:max val="0.8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Thermal Efficiency [%]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3243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5146316320487792"/>
          <c:y val="0.18255237946373329"/>
          <c:w val="0.13511416226175077"/>
          <c:h val="0.52325094598907151"/>
        </c:manualLayout>
      </c:layout>
      <c:overlay val="0"/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50884730722717"/>
          <c:y val="7.2990613015478503E-2"/>
          <c:w val="0.72128051768465062"/>
          <c:h val="0.74204508498134392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'Global P-COr P'!$C$1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'Global P-COr P'!$C$3:$C$20</c:f>
              <c:numCache>
                <c:formatCode>0</c:formatCode>
                <c:ptCount val="18"/>
              </c:numCache>
            </c:numRef>
          </c:xVal>
          <c:yVal>
            <c:numRef>
              <c:f>'Global P-COr P'!$K$3:$K$20</c:f>
              <c:numCache>
                <c:formatCode>0.00%</c:formatCode>
                <c:ptCount val="1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BCE-4E39-BC30-A2E143A6F1E1}"/>
            </c:ext>
          </c:extLst>
        </c:ser>
        <c:ser>
          <c:idx val="2"/>
          <c:order val="1"/>
          <c:tx>
            <c:strRef>
              <c:f>'Global P-COr P'!$D$1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'Global P-COr P'!$D$3:$D$20</c:f>
              <c:numCache>
                <c:formatCode>0</c:formatCode>
                <c:ptCount val="18"/>
              </c:numCache>
            </c:numRef>
          </c:xVal>
          <c:yVal>
            <c:numRef>
              <c:f>'Global P-COr P'!$L$3:$L$20</c:f>
              <c:numCache>
                <c:formatCode>0.00%</c:formatCode>
                <c:ptCount val="1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BCE-4E39-BC30-A2E143A6F1E1}"/>
            </c:ext>
          </c:extLst>
        </c:ser>
        <c:ser>
          <c:idx val="3"/>
          <c:order val="2"/>
          <c:tx>
            <c:strRef>
              <c:f>'Global P-COr P'!$E$1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'Global P-COr P'!$E$3:$E$20</c:f>
              <c:numCache>
                <c:formatCode>0</c:formatCode>
                <c:ptCount val="18"/>
              </c:numCache>
            </c:numRef>
          </c:xVal>
          <c:yVal>
            <c:numRef>
              <c:f>'Global P-COr P'!$M$3:$M$20</c:f>
              <c:numCache>
                <c:formatCode>0.00%</c:formatCode>
                <c:ptCount val="1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BCE-4E39-BC30-A2E143A6F1E1}"/>
            </c:ext>
          </c:extLst>
        </c:ser>
        <c:ser>
          <c:idx val="4"/>
          <c:order val="3"/>
          <c:tx>
            <c:strRef>
              <c:f>'Global P-COr P'!$F$1</c:f>
              <c:strCache>
                <c:ptCount val="1"/>
                <c:pt idx="0">
                  <c:v>P0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'Global P-COr P'!$F$3:$F$20</c:f>
              <c:numCache>
                <c:formatCode>0</c:formatCode>
                <c:ptCount val="18"/>
                <c:pt idx="0">
                  <c:v>1393.9729841351375</c:v>
                </c:pt>
                <c:pt idx="1">
                  <c:v>1262.8846674293129</c:v>
                </c:pt>
                <c:pt idx="2">
                  <c:v>1470.9019253094623</c:v>
                </c:pt>
                <c:pt idx="3">
                  <c:v>1288.3179181535941</c:v>
                </c:pt>
                <c:pt idx="4">
                  <c:v>1442.1908736001592</c:v>
                </c:pt>
                <c:pt idx="5">
                  <c:v>1229.0735985156709</c:v>
                </c:pt>
                <c:pt idx="6">
                  <c:v>988.7027483508175</c:v>
                </c:pt>
                <c:pt idx="7">
                  <c:v>937.64678688593972</c:v>
                </c:pt>
                <c:pt idx="8">
                  <c:v>1303.6228832664874</c:v>
                </c:pt>
                <c:pt idx="9">
                  <c:v>1199.9256088421678</c:v>
                </c:pt>
                <c:pt idx="10">
                  <c:v>1274.3112404759424</c:v>
                </c:pt>
                <c:pt idx="11">
                  <c:v>793.39343505733245</c:v>
                </c:pt>
                <c:pt idx="12">
                  <c:v>465.85347138624184</c:v>
                </c:pt>
                <c:pt idx="13">
                  <c:v>570.33501142908563</c:v>
                </c:pt>
                <c:pt idx="14">
                  <c:v>649.14008322872587</c:v>
                </c:pt>
                <c:pt idx="15">
                  <c:v>908.33078319969627</c:v>
                </c:pt>
                <c:pt idx="16">
                  <c:v>949.58141681557333</c:v>
                </c:pt>
                <c:pt idx="17">
                  <c:v>671.144831414176</c:v>
                </c:pt>
              </c:numCache>
            </c:numRef>
          </c:xVal>
          <c:yVal>
            <c:numRef>
              <c:f>'Global P-COr P'!$N$3:$N$20</c:f>
              <c:numCache>
                <c:formatCode>0.00%</c:formatCode>
                <c:ptCount val="18"/>
                <c:pt idx="0">
                  <c:v>4.2779472651177541E-2</c:v>
                </c:pt>
                <c:pt idx="1">
                  <c:v>5.448980273711046E-2</c:v>
                </c:pt>
                <c:pt idx="2">
                  <c:v>4.1190735164668521E-2</c:v>
                </c:pt>
                <c:pt idx="3">
                  <c:v>5.127889592801585E-2</c:v>
                </c:pt>
                <c:pt idx="4">
                  <c:v>3.893585013854195E-2</c:v>
                </c:pt>
                <c:pt idx="5">
                  <c:v>7.0321148729049945E-2</c:v>
                </c:pt>
                <c:pt idx="6">
                  <c:v>9.8391049967924429E-2</c:v>
                </c:pt>
                <c:pt idx="7">
                  <c:v>0.11205257384439822</c:v>
                </c:pt>
                <c:pt idx="8">
                  <c:v>5.898371920301252E-2</c:v>
                </c:pt>
                <c:pt idx="9">
                  <c:v>5.733656603845632E-2</c:v>
                </c:pt>
                <c:pt idx="10">
                  <c:v>5.2679078862813221E-2</c:v>
                </c:pt>
                <c:pt idx="11">
                  <c:v>9.0802672745995003E-2</c:v>
                </c:pt>
                <c:pt idx="12">
                  <c:v>1.944884884191924E-2</c:v>
                </c:pt>
                <c:pt idx="13">
                  <c:v>2.8831818254223375E-3</c:v>
                </c:pt>
                <c:pt idx="14">
                  <c:v>5.5474164515249308E-2</c:v>
                </c:pt>
                <c:pt idx="15">
                  <c:v>5.1987854374065175E-2</c:v>
                </c:pt>
                <c:pt idx="16">
                  <c:v>0.1138536061137929</c:v>
                </c:pt>
                <c:pt idx="17">
                  <c:v>6.0087037018995003E-2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BCE-4E39-BC30-A2E143A6F1E1}"/>
            </c:ext>
          </c:extLst>
        </c:ser>
        <c:ser>
          <c:idx val="5"/>
          <c:order val="4"/>
          <c:tx>
            <c:strRef>
              <c:f>'Global P-COr P'!$G$1</c:f>
              <c:strCache>
                <c:ptCount val="1"/>
                <c:pt idx="0">
                  <c:v>P1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'Global P-COr P'!$G$3:$G$20</c:f>
              <c:numCache>
                <c:formatCode>0</c:formatCode>
                <c:ptCount val="18"/>
                <c:pt idx="0">
                  <c:v>1290.2255635664555</c:v>
                </c:pt>
                <c:pt idx="1">
                  <c:v>1212.8205127770696</c:v>
                </c:pt>
                <c:pt idx="2">
                  <c:v>1185.8156026723977</c:v>
                </c:pt>
                <c:pt idx="3">
                  <c:v>1182.0895524524146</c:v>
                </c:pt>
                <c:pt idx="4">
                  <c:v>1196.3133640835385</c:v>
                </c:pt>
                <c:pt idx="5">
                  <c:v>1198.297872387915</c:v>
                </c:pt>
                <c:pt idx="6">
                  <c:v>1118.6440685205857</c:v>
                </c:pt>
                <c:pt idx="7">
                  <c:v>1199.9999995174055</c:v>
                </c:pt>
                <c:pt idx="8">
                  <c:v>1246.6666665215355</c:v>
                </c:pt>
                <c:pt idx="9">
                  <c:v>1025.2427184419669</c:v>
                </c:pt>
                <c:pt idx="10">
                  <c:v>1040.00000057234</c:v>
                </c:pt>
                <c:pt idx="11">
                  <c:v>1021.4285711567773</c:v>
                </c:pt>
                <c:pt idx="12">
                  <c:v>1257.1428582195801</c:v>
                </c:pt>
                <c:pt idx="13">
                  <c:v>1140.7407410063402</c:v>
                </c:pt>
                <c:pt idx="14">
                  <c:v>1178.5714282578199</c:v>
                </c:pt>
                <c:pt idx="15">
                  <c:v>1037.7358495717488</c:v>
                </c:pt>
                <c:pt idx="16">
                  <c:v>1026.6666665471469</c:v>
                </c:pt>
                <c:pt idx="17">
                  <c:v>586.66666659836972</c:v>
                </c:pt>
              </c:numCache>
            </c:numRef>
          </c:xVal>
          <c:yVal>
            <c:numRef>
              <c:f>'Global P-COr P'!$O$3:$O$20</c:f>
              <c:numCache>
                <c:formatCode>0.00%</c:formatCode>
                <c:ptCount val="18"/>
                <c:pt idx="0">
                  <c:v>9.5681546975928192E-3</c:v>
                </c:pt>
                <c:pt idx="1">
                  <c:v>4.4318777744430955E-3</c:v>
                </c:pt>
                <c:pt idx="2">
                  <c:v>7.6376743603102778E-3</c:v>
                </c:pt>
                <c:pt idx="3">
                  <c:v>7.511894896823434E-3</c:v>
                </c:pt>
                <c:pt idx="4">
                  <c:v>9.1532316102016162E-3</c:v>
                </c:pt>
                <c:pt idx="5">
                  <c:v>9.5861577103183368E-3</c:v>
                </c:pt>
                <c:pt idx="6">
                  <c:v>1.3907563152952782E-2</c:v>
                </c:pt>
                <c:pt idx="7">
                  <c:v>8.5212724353116252E-3</c:v>
                </c:pt>
                <c:pt idx="8">
                  <c:v>1.3198259000786222E-2</c:v>
                </c:pt>
                <c:pt idx="9">
                  <c:v>1.8396323089830274E-2</c:v>
                </c:pt>
                <c:pt idx="10">
                  <c:v>1.4518968417627485E-2</c:v>
                </c:pt>
                <c:pt idx="11">
                  <c:v>2.03266686087238E-2</c:v>
                </c:pt>
                <c:pt idx="12">
                  <c:v>2.1783865991239836E-2</c:v>
                </c:pt>
                <c:pt idx="13">
                  <c:v>1.8866172636240346E-2</c:v>
                </c:pt>
                <c:pt idx="14">
                  <c:v>2.0473147610725783E-2</c:v>
                </c:pt>
                <c:pt idx="15">
                  <c:v>2.8281354026204304E-2</c:v>
                </c:pt>
                <c:pt idx="16">
                  <c:v>2.8655377923235661E-2</c:v>
                </c:pt>
                <c:pt idx="17">
                  <c:v>2.8601705448679519E-2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BCE-4E39-BC30-A2E143A6F1E1}"/>
            </c:ext>
          </c:extLst>
        </c:ser>
        <c:ser>
          <c:idx val="6"/>
          <c:order val="5"/>
          <c:tx>
            <c:strRef>
              <c:f>'Global P-COr P'!$H$1</c:f>
              <c:strCache>
                <c:ptCount val="1"/>
                <c:pt idx="0">
                  <c:v>P2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'Global P-COr P'!$H$3:$H$20</c:f>
              <c:numCache>
                <c:formatCode>0</c:formatCode>
                <c:ptCount val="18"/>
                <c:pt idx="0">
                  <c:v>733.33333327124512</c:v>
                </c:pt>
                <c:pt idx="1">
                  <c:v>855.08051091531081</c:v>
                </c:pt>
                <c:pt idx="2">
                  <c:v>736.84210522539843</c:v>
                </c:pt>
                <c:pt idx="3">
                  <c:v>762.12471130328345</c:v>
                </c:pt>
                <c:pt idx="4">
                  <c:v>767.84313730748352</c:v>
                </c:pt>
                <c:pt idx="5">
                  <c:v>860.44444452457958</c:v>
                </c:pt>
                <c:pt idx="12">
                  <c:v>580.21978006538825</c:v>
                </c:pt>
                <c:pt idx="13">
                  <c:v>488.88888900271718</c:v>
                </c:pt>
                <c:pt idx="14">
                  <c:v>465.88235291565371</c:v>
                </c:pt>
                <c:pt idx="15">
                  <c:v>410.66666670491298</c:v>
                </c:pt>
                <c:pt idx="16">
                  <c:v>413.14553996165131</c:v>
                </c:pt>
                <c:pt idx="17">
                  <c:v>537.77777752735551</c:v>
                </c:pt>
              </c:numCache>
            </c:numRef>
          </c:xVal>
          <c:yVal>
            <c:numRef>
              <c:f>'Global P-COr P'!$P$3:$P$20</c:f>
              <c:numCache>
                <c:formatCode>0.00%</c:formatCode>
                <c:ptCount val="18"/>
                <c:pt idx="0">
                  <c:v>2.3602615866710752E-3</c:v>
                </c:pt>
                <c:pt idx="1">
                  <c:v>7.2471398804601641E-4</c:v>
                </c:pt>
                <c:pt idx="2">
                  <c:v>5.6412210989470403E-4</c:v>
                </c:pt>
                <c:pt idx="3">
                  <c:v>5.1346942957994929E-3</c:v>
                </c:pt>
                <c:pt idx="4">
                  <c:v>5.1461582084937041E-4</c:v>
                </c:pt>
                <c:pt idx="5">
                  <c:v>6.0747910238736753E-4</c:v>
                </c:pt>
                <c:pt idx="12">
                  <c:v>7.5297005556788129E-4</c:v>
                </c:pt>
                <c:pt idx="13">
                  <c:v>2.6350529755724242E-3</c:v>
                </c:pt>
                <c:pt idx="14">
                  <c:v>4.4154111525017336E-3</c:v>
                </c:pt>
                <c:pt idx="15">
                  <c:v>1.8941273264342499E-3</c:v>
                </c:pt>
                <c:pt idx="16">
                  <c:v>4.5972741740206869E-3</c:v>
                </c:pt>
                <c:pt idx="17">
                  <c:v>1.4060845137119009E-4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BCE-4E39-BC30-A2E143A6F1E1}"/>
            </c:ext>
          </c:extLst>
        </c:ser>
        <c:ser>
          <c:idx val="7"/>
          <c:order val="6"/>
          <c:tx>
            <c:strRef>
              <c:f>'Global P-COr P'!$I$1</c:f>
              <c:strCache>
                <c:ptCount val="1"/>
                <c:pt idx="0">
                  <c:v>P3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7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'Global P-COr P'!$I$3:$I$20</c:f>
              <c:numCache>
                <c:formatCode>0</c:formatCode>
                <c:ptCount val="18"/>
                <c:pt idx="0">
                  <c:v>2174.7126428750012</c:v>
                </c:pt>
                <c:pt idx="1">
                  <c:v>1775.7847537488749</c:v>
                </c:pt>
                <c:pt idx="2">
                  <c:v>1961.4457836717481</c:v>
                </c:pt>
                <c:pt idx="3">
                  <c:v>3407.8431366481459</c:v>
                </c:pt>
                <c:pt idx="4">
                  <c:v>3019.6078425996229</c:v>
                </c:pt>
                <c:pt idx="5">
                  <c:v>3149.0196092232563</c:v>
                </c:pt>
                <c:pt idx="6">
                  <c:v>1298.3606559656675</c:v>
                </c:pt>
                <c:pt idx="7">
                  <c:v>1333.3333327971172</c:v>
                </c:pt>
                <c:pt idx="8">
                  <c:v>1466.6666664959241</c:v>
                </c:pt>
                <c:pt idx="9">
                  <c:v>1539.9999998207204</c:v>
                </c:pt>
                <c:pt idx="10">
                  <c:v>1066.6666662376938</c:v>
                </c:pt>
                <c:pt idx="11">
                  <c:v>1466.6666664959241</c:v>
                </c:pt>
                <c:pt idx="12">
                  <c:v>628.57142910979007</c:v>
                </c:pt>
                <c:pt idx="13">
                  <c:v>926.31578951908944</c:v>
                </c:pt>
                <c:pt idx="14">
                  <c:v>959.9999994310466</c:v>
                </c:pt>
                <c:pt idx="15">
                  <c:v>219.99999997438863</c:v>
                </c:pt>
                <c:pt idx="16">
                  <c:v>306.97674423258746</c:v>
                </c:pt>
                <c:pt idx="17">
                  <c:v>239.99999985776165</c:v>
                </c:pt>
              </c:numCache>
            </c:numRef>
          </c:xVal>
          <c:yVal>
            <c:numRef>
              <c:f>'Global P-COr P'!$Q$3:$Q$20</c:f>
              <c:numCache>
                <c:formatCode>0.00%</c:formatCode>
                <c:ptCount val="18"/>
                <c:pt idx="0">
                  <c:v>7.7741501363250611E-3</c:v>
                </c:pt>
                <c:pt idx="1">
                  <c:v>4.0251173482204142E-3</c:v>
                </c:pt>
                <c:pt idx="2">
                  <c:v>6.3956138938501836E-3</c:v>
                </c:pt>
                <c:pt idx="3">
                  <c:v>2.7985833668443937E-3</c:v>
                </c:pt>
                <c:pt idx="4">
                  <c:v>2.9235101886862578E-3</c:v>
                </c:pt>
                <c:pt idx="5">
                  <c:v>4.5570455238315979E-3</c:v>
                </c:pt>
                <c:pt idx="6">
                  <c:v>3.9280660166592313E-3</c:v>
                </c:pt>
                <c:pt idx="7">
                  <c:v>7.2878399479662697E-3</c:v>
                </c:pt>
                <c:pt idx="8">
                  <c:v>5.5029076973723669E-3</c:v>
                </c:pt>
                <c:pt idx="9">
                  <c:v>2.0427693285162852E-3</c:v>
                </c:pt>
                <c:pt idx="10">
                  <c:v>7.9400069969075976E-3</c:v>
                </c:pt>
                <c:pt idx="11">
                  <c:v>2.5148191607404597E-3</c:v>
                </c:pt>
                <c:pt idx="12">
                  <c:v>1.5622172284624473E-2</c:v>
                </c:pt>
                <c:pt idx="13">
                  <c:v>8.9030491800538361E-3</c:v>
                </c:pt>
                <c:pt idx="14">
                  <c:v>8.8656631114890135E-3</c:v>
                </c:pt>
                <c:pt idx="15">
                  <c:v>1.3461276384409013E-2</c:v>
                </c:pt>
                <c:pt idx="16">
                  <c:v>1.6442967868802897E-2</c:v>
                </c:pt>
                <c:pt idx="17">
                  <c:v>1.38723284739627E-2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BCE-4E39-BC30-A2E143A6F1E1}"/>
            </c:ext>
          </c:extLst>
        </c:ser>
        <c:ser>
          <c:idx val="8"/>
          <c:order val="7"/>
          <c:tx>
            <c:strRef>
              <c:f>'Global P-COr P'!$J$1</c:f>
              <c:strCache>
                <c:ptCount val="1"/>
                <c:pt idx="0">
                  <c:v>P4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'Global P-COr P'!$J$3:$J$20</c:f>
              <c:numCache>
                <c:formatCode>0</c:formatCode>
                <c:ptCount val="18"/>
                <c:pt idx="0">
                  <c:v>1083.9907667347809</c:v>
                </c:pt>
                <c:pt idx="1">
                  <c:v>1030.3158705107962</c:v>
                </c:pt>
                <c:pt idx="2">
                  <c:v>987.11828874669266</c:v>
                </c:pt>
                <c:pt idx="3">
                  <c:v>1045.9370073536531</c:v>
                </c:pt>
                <c:pt idx="4">
                  <c:v>1051.5071366279346</c:v>
                </c:pt>
                <c:pt idx="5">
                  <c:v>1040.245585545309</c:v>
                </c:pt>
                <c:pt idx="6">
                  <c:v>586.63029706016221</c:v>
                </c:pt>
                <c:pt idx="7">
                  <c:v>910.28839174872871</c:v>
                </c:pt>
                <c:pt idx="8">
                  <c:v>659.95908442316897</c:v>
                </c:pt>
                <c:pt idx="9">
                  <c:v>721.26675914303257</c:v>
                </c:pt>
                <c:pt idx="10">
                  <c:v>953.2742330556905</c:v>
                </c:pt>
                <c:pt idx="11">
                  <c:v>776.42245255650153</c:v>
                </c:pt>
                <c:pt idx="12">
                  <c:v>209.51082042044052</c:v>
                </c:pt>
                <c:pt idx="13">
                  <c:v>239.98512149413321</c:v>
                </c:pt>
                <c:pt idx="14">
                  <c:v>354.81671225933235</c:v>
                </c:pt>
                <c:pt idx="15">
                  <c:v>325.90572081662384</c:v>
                </c:pt>
                <c:pt idx="16">
                  <c:v>745.71647934908128</c:v>
                </c:pt>
                <c:pt idx="17">
                  <c:v>799.95040589478356</c:v>
                </c:pt>
              </c:numCache>
            </c:numRef>
          </c:xVal>
          <c:yVal>
            <c:numRef>
              <c:f>'Global P-COr P'!$R$3:$R$20</c:f>
              <c:numCache>
                <c:formatCode>0.00%</c:formatCode>
                <c:ptCount val="18"/>
                <c:pt idx="0">
                  <c:v>3.554455428068231E-2</c:v>
                </c:pt>
                <c:pt idx="1">
                  <c:v>5.2203005237905893E-2</c:v>
                </c:pt>
                <c:pt idx="2">
                  <c:v>5.0137146665599257E-2</c:v>
                </c:pt>
                <c:pt idx="3">
                  <c:v>4.2220950059931421E-2</c:v>
                </c:pt>
                <c:pt idx="4">
                  <c:v>4.7136371441096704E-2</c:v>
                </c:pt>
                <c:pt idx="5">
                  <c:v>5.5597680725515602E-2</c:v>
                </c:pt>
                <c:pt idx="6">
                  <c:v>6.5128374503644684E-2</c:v>
                </c:pt>
                <c:pt idx="7">
                  <c:v>9.8461850407507309E-2</c:v>
                </c:pt>
                <c:pt idx="8">
                  <c:v>9.6834933932771414E-2</c:v>
                </c:pt>
                <c:pt idx="9">
                  <c:v>5.9622276046244503E-2</c:v>
                </c:pt>
                <c:pt idx="10">
                  <c:v>6.2270024359916618E-2</c:v>
                </c:pt>
                <c:pt idx="11">
                  <c:v>0.11377032216771903</c:v>
                </c:pt>
                <c:pt idx="12">
                  <c:v>6.0560283092722447E-3</c:v>
                </c:pt>
                <c:pt idx="13">
                  <c:v>6.2482120147006777E-2</c:v>
                </c:pt>
                <c:pt idx="14">
                  <c:v>6.3646679100234305E-2</c:v>
                </c:pt>
                <c:pt idx="15">
                  <c:v>6.2591630161763764E-2</c:v>
                </c:pt>
                <c:pt idx="16">
                  <c:v>0.1087857900126158</c:v>
                </c:pt>
                <c:pt idx="17">
                  <c:v>0.19799813966163463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BCE-4E39-BC30-A2E143A6F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907200"/>
        <c:axId val="91909504"/>
      </c:scatterChart>
      <c:valAx>
        <c:axId val="91907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Power [W]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909504"/>
        <c:crosses val="autoZero"/>
        <c:crossBetween val="midCat"/>
      </c:valAx>
      <c:valAx>
        <c:axId val="91909504"/>
        <c:scaling>
          <c:orientation val="minMax"/>
          <c:max val="0.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COr (CO/CO2</a:t>
                </a:r>
                <a:r>
                  <a:rPr lang="en-GB" baseline="0"/>
                  <a:t> ratio)</a:t>
                </a:r>
                <a:r>
                  <a:rPr lang="en-GB"/>
                  <a:t> [%]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907200"/>
        <c:crosses val="autoZero"/>
        <c:crossBetween val="midCat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9600664059531521"/>
          <c:y val="0.18255244410238242"/>
          <c:w val="5.6138867942175402E-2"/>
          <c:h val="0.54164387346318854"/>
        </c:manualLayout>
      </c:layout>
      <c:overlay val="0"/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50884730722725"/>
          <c:y val="7.2990613015478531E-2"/>
          <c:w val="0.72128051768465062"/>
          <c:h val="0.74204508498134392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'SFC MJ -v- effic TASK '!$C$2</c:f>
              <c:strCache>
                <c:ptCount val="1"/>
                <c:pt idx="0">
                  <c:v>GF0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'SFC MJ -v- effic TASK '!$K$3:$K$8</c:f>
              <c:numCache>
                <c:formatCode>0.00%</c:formatCode>
                <c:ptCount val="6"/>
                <c:pt idx="0">
                  <c:v>0.53539561334640873</c:v>
                </c:pt>
                <c:pt idx="1">
                  <c:v>0.56573303541011455</c:v>
                </c:pt>
                <c:pt idx="2">
                  <c:v>0.51913413566390798</c:v>
                </c:pt>
                <c:pt idx="3">
                  <c:v>0.44147972433093791</c:v>
                </c:pt>
                <c:pt idx="4">
                  <c:v>0.62165866862812236</c:v>
                </c:pt>
                <c:pt idx="5">
                  <c:v>0.58731123415781195</c:v>
                </c:pt>
              </c:numCache>
            </c:numRef>
          </c:xVal>
          <c:yVal>
            <c:numRef>
              <c:f>'SFC MJ -v- effic TASK '!$C$3:$C$8</c:f>
              <c:numCache>
                <c:formatCode>General</c:formatCode>
                <c:ptCount val="6"/>
                <c:pt idx="0">
                  <c:v>0.64236818312783783</c:v>
                </c:pt>
                <c:pt idx="1">
                  <c:v>0.59851320743115577</c:v>
                </c:pt>
                <c:pt idx="2">
                  <c:v>0.65218003473037034</c:v>
                </c:pt>
                <c:pt idx="3">
                  <c:v>0.76413151066049601</c:v>
                </c:pt>
                <c:pt idx="4">
                  <c:v>0.54642915246645296</c:v>
                </c:pt>
                <c:pt idx="5">
                  <c:v>0.57608482294216612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A1-455C-AAF2-1619235E9E93}"/>
            </c:ext>
          </c:extLst>
        </c:ser>
        <c:ser>
          <c:idx val="2"/>
          <c:order val="1"/>
          <c:tx>
            <c:strRef>
              <c:f>'SFC MJ -v- effic TASK '!$D$2</c:f>
              <c:strCache>
                <c:ptCount val="1"/>
                <c:pt idx="0">
                  <c:v>GF1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'SFC MJ -v- effic TASK '!$L$3:$L$8</c:f>
              <c:numCache>
                <c:formatCode>0.00%</c:formatCode>
                <c:ptCount val="6"/>
                <c:pt idx="0">
                  <c:v>0.49307387935967822</c:v>
                </c:pt>
                <c:pt idx="1">
                  <c:v>0.54459594024179614</c:v>
                </c:pt>
                <c:pt idx="2">
                  <c:v>0.4566454019674101</c:v>
                </c:pt>
                <c:pt idx="3">
                  <c:v>0.56721927474775025</c:v>
                </c:pt>
                <c:pt idx="4">
                  <c:v>0.55303713911917107</c:v>
                </c:pt>
                <c:pt idx="5">
                  <c:v>0.59197675424582608</c:v>
                </c:pt>
              </c:numCache>
            </c:numRef>
          </c:xVal>
          <c:yVal>
            <c:numRef>
              <c:f>'SFC MJ -v- effic TASK '!$D$3:$D$8</c:f>
              <c:numCache>
                <c:formatCode>General</c:formatCode>
                <c:ptCount val="6"/>
                <c:pt idx="0">
                  <c:v>0.69417379307383009</c:v>
                </c:pt>
                <c:pt idx="1">
                  <c:v>0.64392896762838969</c:v>
                </c:pt>
                <c:pt idx="2">
                  <c:v>0.75585804887081742</c:v>
                </c:pt>
                <c:pt idx="3">
                  <c:v>0.60434761112118263</c:v>
                </c:pt>
                <c:pt idx="4">
                  <c:v>0.63234922960594397</c:v>
                </c:pt>
                <c:pt idx="5">
                  <c:v>0.57281863062091931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A1-455C-AAF2-1619235E9E93}"/>
            </c:ext>
          </c:extLst>
        </c:ser>
        <c:ser>
          <c:idx val="3"/>
          <c:order val="2"/>
          <c:tx>
            <c:strRef>
              <c:f>'SFC MJ -v- effic TASK '!$E$2</c:f>
              <c:strCache>
                <c:ptCount val="1"/>
                <c:pt idx="0">
                  <c:v>GF2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'SFC MJ -v- effic TASK '!$M$3:$M$8</c:f>
              <c:numCache>
                <c:formatCode>0.00%</c:formatCode>
                <c:ptCount val="6"/>
                <c:pt idx="0">
                  <c:v>0.61504482275882288</c:v>
                </c:pt>
                <c:pt idx="1">
                  <c:v>0.60684839597449192</c:v>
                </c:pt>
                <c:pt idx="2">
                  <c:v>0.6227653349222797</c:v>
                </c:pt>
                <c:pt idx="3">
                  <c:v>0.59960354478164302</c:v>
                </c:pt>
                <c:pt idx="4">
                  <c:v>0.68147997985031661</c:v>
                </c:pt>
                <c:pt idx="5">
                  <c:v>0.64088314335060437</c:v>
                </c:pt>
              </c:numCache>
            </c:numRef>
          </c:xVal>
          <c:yVal>
            <c:numRef>
              <c:f>'SFC MJ -v- effic TASK '!$E$3:$E$8</c:f>
              <c:numCache>
                <c:formatCode>General</c:formatCode>
                <c:ptCount val="6"/>
                <c:pt idx="0">
                  <c:v>0.55433809936384426</c:v>
                </c:pt>
                <c:pt idx="1">
                  <c:v>0.55805198930437439</c:v>
                </c:pt>
                <c:pt idx="2">
                  <c:v>0.54596888260254606</c:v>
                </c:pt>
                <c:pt idx="3">
                  <c:v>0.56728773686415013</c:v>
                </c:pt>
                <c:pt idx="4">
                  <c:v>0.49816016900326487</c:v>
                </c:pt>
                <c:pt idx="5">
                  <c:v>0.52630243840568214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6A1-455C-AAF2-1619235E9E93}"/>
            </c:ext>
          </c:extLst>
        </c:ser>
        <c:ser>
          <c:idx val="4"/>
          <c:order val="3"/>
          <c:tx>
            <c:strRef>
              <c:f>'SFC MJ -v- effic TASK '!$F$2</c:f>
              <c:strCache>
                <c:ptCount val="1"/>
                <c:pt idx="0">
                  <c:v>P0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'SFC MJ -v- effic TASK '!$N$3:$N$8</c:f>
              <c:numCache>
                <c:formatCode>0.00%</c:formatCode>
                <c:ptCount val="6"/>
                <c:pt idx="0">
                  <c:v>0.49217238467923663</c:v>
                </c:pt>
                <c:pt idx="1">
                  <c:v>0.43648770112744606</c:v>
                </c:pt>
                <c:pt idx="2">
                  <c:v>0.49348532206413831</c:v>
                </c:pt>
                <c:pt idx="3">
                  <c:v>0.58074711471942786</c:v>
                </c:pt>
                <c:pt idx="4">
                  <c:v>0.58204733705730216</c:v>
                </c:pt>
                <c:pt idx="5">
                  <c:v>0.55221311243446869</c:v>
                </c:pt>
              </c:numCache>
            </c:numRef>
          </c:xVal>
          <c:yVal>
            <c:numRef>
              <c:f>'SFC MJ -v- effic TASK '!$F$3:$F$8</c:f>
              <c:numCache>
                <c:formatCode>General</c:formatCode>
                <c:ptCount val="6"/>
                <c:pt idx="0">
                  <c:v>0.71060670433200313</c:v>
                </c:pt>
                <c:pt idx="1">
                  <c:v>0.77677119628339142</c:v>
                </c:pt>
                <c:pt idx="2">
                  <c:v>0.71947325341457125</c:v>
                </c:pt>
                <c:pt idx="3">
                  <c:v>0.60605816038427451</c:v>
                </c:pt>
                <c:pt idx="4">
                  <c:v>0.58923704961866996</c:v>
                </c:pt>
                <c:pt idx="5">
                  <c:v>0.61199855779028389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6A1-455C-AAF2-1619235E9E93}"/>
            </c:ext>
          </c:extLst>
        </c:ser>
        <c:ser>
          <c:idx val="5"/>
          <c:order val="4"/>
          <c:tx>
            <c:strRef>
              <c:f>'SFC MJ -v- effic TASK '!$G$2</c:f>
              <c:strCache>
                <c:ptCount val="1"/>
                <c:pt idx="0">
                  <c:v>P1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'SFC MJ -v- effic TASK '!$O$3:$O$8</c:f>
              <c:numCache>
                <c:formatCode>0.00%</c:formatCode>
                <c:ptCount val="6"/>
                <c:pt idx="0">
                  <c:v>0.4719482808712121</c:v>
                </c:pt>
                <c:pt idx="1">
                  <c:v>0.49235004526515141</c:v>
                </c:pt>
                <c:pt idx="2">
                  <c:v>0.46688106290909093</c:v>
                </c:pt>
                <c:pt idx="3">
                  <c:v>0.55343527056277053</c:v>
                </c:pt>
                <c:pt idx="4">
                  <c:v>0.56614321909090914</c:v>
                </c:pt>
                <c:pt idx="5">
                  <c:v>0.52082378402406404</c:v>
                </c:pt>
              </c:numCache>
            </c:numRef>
          </c:xVal>
          <c:yVal>
            <c:numRef>
              <c:f>'SFC MJ -v- effic TASK '!$G$3:$G$8</c:f>
              <c:numCache>
                <c:formatCode>General</c:formatCode>
                <c:ptCount val="6"/>
                <c:pt idx="0">
                  <c:v>0.73280535725128604</c:v>
                </c:pt>
                <c:pt idx="1">
                  <c:v>0.69817027817722033</c:v>
                </c:pt>
                <c:pt idx="2">
                  <c:v>0.7299845293051459</c:v>
                </c:pt>
                <c:pt idx="3">
                  <c:v>0.61055722156817605</c:v>
                </c:pt>
                <c:pt idx="4">
                  <c:v>0.61222927986530962</c:v>
                </c:pt>
                <c:pt idx="5">
                  <c:v>0.65131972789115644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6A1-455C-AAF2-1619235E9E93}"/>
            </c:ext>
          </c:extLst>
        </c:ser>
        <c:ser>
          <c:idx val="6"/>
          <c:order val="5"/>
          <c:tx>
            <c:strRef>
              <c:f>'SFC MJ -v- effic TASK '!$H$2</c:f>
              <c:strCache>
                <c:ptCount val="1"/>
                <c:pt idx="0">
                  <c:v>P2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'SFC MJ -v- effic TASK '!$P$3:$P$8</c:f>
              <c:numCache>
                <c:formatCode>0.00%</c:formatCode>
                <c:ptCount val="6"/>
                <c:pt idx="0">
                  <c:v>0.36959547435064932</c:v>
                </c:pt>
                <c:pt idx="1">
                  <c:v>0.31711736914600552</c:v>
                </c:pt>
                <c:pt idx="2">
                  <c:v>0.3349859417613637</c:v>
                </c:pt>
                <c:pt idx="3">
                  <c:v>0.42356052561497348</c:v>
                </c:pt>
                <c:pt idx="4">
                  <c:v>0.42318231261363637</c:v>
                </c:pt>
                <c:pt idx="5">
                  <c:v>0.3735734799242425</c:v>
                </c:pt>
              </c:numCache>
            </c:numRef>
          </c:xVal>
          <c:yVal>
            <c:numRef>
              <c:f>'SFC MJ -v- effic TASK '!$H$3:$H$8</c:f>
              <c:numCache>
                <c:formatCode>General</c:formatCode>
                <c:ptCount val="6"/>
                <c:pt idx="0">
                  <c:v>0.91971270175870778</c:v>
                </c:pt>
                <c:pt idx="1">
                  <c:v>1.0937853107344633</c:v>
                </c:pt>
                <c:pt idx="2">
                  <c:v>1.0294006099271724</c:v>
                </c:pt>
                <c:pt idx="3">
                  <c:v>0.81030583357910624</c:v>
                </c:pt>
                <c:pt idx="4">
                  <c:v>0.78895330886905679</c:v>
                </c:pt>
                <c:pt idx="5">
                  <c:v>0.91295777570287362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6A1-455C-AAF2-1619235E9E93}"/>
            </c:ext>
          </c:extLst>
        </c:ser>
        <c:ser>
          <c:idx val="7"/>
          <c:order val="6"/>
          <c:tx>
            <c:strRef>
              <c:f>'SFC MJ -v- effic TASK '!$I$2</c:f>
              <c:strCache>
                <c:ptCount val="1"/>
                <c:pt idx="0">
                  <c:v>P3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7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'SFC MJ -v- effic TASK '!$Q$3:$Q$8</c:f>
              <c:numCache>
                <c:formatCode>0.00%</c:formatCode>
                <c:ptCount val="6"/>
                <c:pt idx="0">
                  <c:v>0.44121471936026946</c:v>
                </c:pt>
                <c:pt idx="1">
                  <c:v>0.5663213832535885</c:v>
                </c:pt>
                <c:pt idx="2">
                  <c:v>0.51683305454545458</c:v>
                </c:pt>
                <c:pt idx="3">
                  <c:v>0.50123941093990743</c:v>
                </c:pt>
                <c:pt idx="4">
                  <c:v>0.50710309862012992</c:v>
                </c:pt>
                <c:pt idx="5">
                  <c:v>0.50130416346801354</c:v>
                </c:pt>
              </c:numCache>
            </c:numRef>
          </c:xVal>
          <c:yVal>
            <c:numRef>
              <c:f>'SFC MJ -v- effic TASK '!$I$3:$I$8</c:f>
              <c:numCache>
                <c:formatCode>General</c:formatCode>
                <c:ptCount val="6"/>
                <c:pt idx="0">
                  <c:v>0.77225661606316509</c:v>
                </c:pt>
                <c:pt idx="1">
                  <c:v>0.59688065599754392</c:v>
                </c:pt>
                <c:pt idx="2">
                  <c:v>0.6540145985401461</c:v>
                </c:pt>
                <c:pt idx="3">
                  <c:v>0.74606517796104488</c:v>
                </c:pt>
                <c:pt idx="4">
                  <c:v>0.68254847645429351</c:v>
                </c:pt>
                <c:pt idx="5">
                  <c:v>0.67948858188931283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6A1-455C-AAF2-1619235E9E93}"/>
            </c:ext>
          </c:extLst>
        </c:ser>
        <c:ser>
          <c:idx val="8"/>
          <c:order val="7"/>
          <c:tx>
            <c:strRef>
              <c:f>'SFC MJ -v- effic TASK '!$J$2</c:f>
              <c:strCache>
                <c:ptCount val="1"/>
                <c:pt idx="0">
                  <c:v>P4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'SFC MJ -v- effic TASK '!$R$3:$R$8</c:f>
              <c:numCache>
                <c:formatCode>0.00%</c:formatCode>
                <c:ptCount val="6"/>
                <c:pt idx="0">
                  <c:v>0.42053639638928259</c:v>
                </c:pt>
                <c:pt idx="1">
                  <c:v>0.44003556742042571</c:v>
                </c:pt>
                <c:pt idx="2">
                  <c:v>0.40854731772053943</c:v>
                </c:pt>
                <c:pt idx="3">
                  <c:v>0.52441966230297843</c:v>
                </c:pt>
                <c:pt idx="4">
                  <c:v>0.52681238430039956</c:v>
                </c:pt>
                <c:pt idx="5">
                  <c:v>0.51859697399440563</c:v>
                </c:pt>
              </c:numCache>
            </c:numRef>
          </c:xVal>
          <c:yVal>
            <c:numRef>
              <c:f>'SFC MJ -v- effic TASK '!$J$3:$J$8</c:f>
              <c:numCache>
                <c:formatCode>General</c:formatCode>
                <c:ptCount val="6"/>
                <c:pt idx="0">
                  <c:v>0.81599649863320589</c:v>
                </c:pt>
                <c:pt idx="1">
                  <c:v>0.8174555663356935</c:v>
                </c:pt>
                <c:pt idx="2">
                  <c:v>0.87693316983106295</c:v>
                </c:pt>
                <c:pt idx="3">
                  <c:v>0.65297972592390219</c:v>
                </c:pt>
                <c:pt idx="4">
                  <c:v>0.64256811559036509</c:v>
                </c:pt>
                <c:pt idx="5">
                  <c:v>0.65166900420757345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6A1-455C-AAF2-1619235E9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51744"/>
        <c:axId val="105566592"/>
      </c:scatterChart>
      <c:valAx>
        <c:axId val="10555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Efficiency [%]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5566592"/>
        <c:crosses val="autoZero"/>
        <c:crossBetween val="midCat"/>
      </c:valAx>
      <c:valAx>
        <c:axId val="105566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Specific</a:t>
                </a:r>
                <a:r>
                  <a:rPr lang="en-GB" baseline="0"/>
                  <a:t> Fuel Consumption </a:t>
                </a:r>
              </a:p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baseline="0"/>
                  <a:t>(temp corrected) [MJ/L]</a:t>
                </a:r>
                <a:endParaRPr lang="en-GB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55517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9600664059531521"/>
          <c:y val="0.18255244410238253"/>
          <c:w val="5.6138867942175402E-2"/>
          <c:h val="0.54164387346318921"/>
        </c:manualLayout>
      </c:layout>
      <c:overlay val="0"/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91850935021221E-2"/>
          <c:y val="4.5605928046872905E-2"/>
          <c:w val="0.88549349391526688"/>
          <c:h val="0.81608340624088715"/>
        </c:manualLayout>
      </c:layout>
      <c:barChart>
        <c:barDir val="col"/>
        <c:grouping val="clustered"/>
        <c:varyColors val="0"/>
        <c:ser>
          <c:idx val="0"/>
          <c:order val="0"/>
          <c:tx>
            <c:v>Small Pot (Average +/- 1SD)</c:v>
          </c:tx>
          <c:invertIfNegative val="0"/>
          <c:errBars>
            <c:errBarType val="both"/>
            <c:errValType val="cust"/>
            <c:noEndCap val="0"/>
            <c:plus>
              <c:numRef>
                <c:f>'TTB Specific TASK'!$C$10:$J$10</c:f>
                <c:numCache>
                  <c:formatCode>General</c:formatCode>
                  <c:ptCount val="8"/>
                  <c:pt idx="0">
                    <c:v>0.69859838598926838</c:v>
                  </c:pt>
                  <c:pt idx="1">
                    <c:v>0.75709002906015788</c:v>
                  </c:pt>
                  <c:pt idx="2">
                    <c:v>0.67320037068686023</c:v>
                  </c:pt>
                  <c:pt idx="3">
                    <c:v>0.92445626220339516</c:v>
                  </c:pt>
                  <c:pt idx="4">
                    <c:v>0.44327929741027994</c:v>
                  </c:pt>
                  <c:pt idx="5">
                    <c:v>1.1828964698795574</c:v>
                  </c:pt>
                  <c:pt idx="6">
                    <c:v>0.41391606584424279</c:v>
                  </c:pt>
                  <c:pt idx="7">
                    <c:v>1.1407153833021491</c:v>
                  </c:pt>
                </c:numCache>
              </c:numRef>
            </c:plus>
            <c:minus>
              <c:numRef>
                <c:f>'TTB Specific TASK'!$C$10:$J$10</c:f>
                <c:numCache>
                  <c:formatCode>General</c:formatCode>
                  <c:ptCount val="8"/>
                  <c:pt idx="0">
                    <c:v>0.69859838598926838</c:v>
                  </c:pt>
                  <c:pt idx="1">
                    <c:v>0.75709002906015788</c:v>
                  </c:pt>
                  <c:pt idx="2">
                    <c:v>0.67320037068686023</c:v>
                  </c:pt>
                  <c:pt idx="3">
                    <c:v>0.92445626220339516</c:v>
                  </c:pt>
                  <c:pt idx="4">
                    <c:v>0.44327929741027994</c:v>
                  </c:pt>
                  <c:pt idx="5">
                    <c:v>1.1828964698795574</c:v>
                  </c:pt>
                  <c:pt idx="6">
                    <c:v>0.41391606584424279</c:v>
                  </c:pt>
                  <c:pt idx="7">
                    <c:v>1.1407153833021491</c:v>
                  </c:pt>
                </c:numCache>
              </c:numRef>
            </c:minus>
          </c:errBars>
          <c:cat>
            <c:strRef>
              <c:f>'TTB Specific TASK'!$C$2:$J$2</c:f>
              <c:strCache>
                <c:ptCount val="8"/>
                <c:pt idx="0">
                  <c:v>GF0</c:v>
                </c:pt>
                <c:pt idx="1">
                  <c:v>GF1</c:v>
                </c:pt>
                <c:pt idx="2">
                  <c:v>GF2</c:v>
                </c:pt>
                <c:pt idx="3">
                  <c:v>P0</c:v>
                </c:pt>
                <c:pt idx="4">
                  <c:v>P1</c:v>
                </c:pt>
                <c:pt idx="5">
                  <c:v>P2</c:v>
                </c:pt>
                <c:pt idx="6">
                  <c:v>P3</c:v>
                </c:pt>
                <c:pt idx="7">
                  <c:v>P4</c:v>
                </c:pt>
              </c:strCache>
            </c:strRef>
          </c:cat>
          <c:val>
            <c:numRef>
              <c:f>'TTB Specific TASK'!$C$9:$J$9</c:f>
              <c:numCache>
                <c:formatCode>_(* #,##0.00_);_(* \(#,##0.00\);_(* "-"??_);_(@_)</c:formatCode>
                <c:ptCount val="8"/>
                <c:pt idx="0">
                  <c:v>10.189263506145151</c:v>
                </c:pt>
                <c:pt idx="1">
                  <c:v>9.899743988732034</c:v>
                </c:pt>
                <c:pt idx="2">
                  <c:v>11.588627171938557</c:v>
                </c:pt>
                <c:pt idx="3">
                  <c:v>8.5353072002292301</c:v>
                </c:pt>
                <c:pt idx="4">
                  <c:v>9.3369543940432429</c:v>
                </c:pt>
                <c:pt idx="5">
                  <c:v>19.943770188643665</c:v>
                </c:pt>
                <c:pt idx="6">
                  <c:v>5.7132303774394551</c:v>
                </c:pt>
                <c:pt idx="7">
                  <c:v>13.670760681387458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DC-4BD1-A27A-4C309F689152}"/>
            </c:ext>
          </c:extLst>
        </c:ser>
        <c:ser>
          <c:idx val="1"/>
          <c:order val="1"/>
          <c:tx>
            <c:v>Big Pot (Average +/- 1SD)</c:v>
          </c:tx>
          <c:invertIfNegative val="0"/>
          <c:errBars>
            <c:errBarType val="both"/>
            <c:errValType val="cust"/>
            <c:noEndCap val="0"/>
            <c:plus>
              <c:numRef>
                <c:f>'TTB Specific TASK'!$C$13:$J$13</c:f>
                <c:numCache>
                  <c:formatCode>General</c:formatCode>
                  <c:ptCount val="8"/>
                  <c:pt idx="0">
                    <c:v>0.84559809151620202</c:v>
                  </c:pt>
                  <c:pt idx="1">
                    <c:v>0.5404856571641099</c:v>
                  </c:pt>
                  <c:pt idx="2">
                    <c:v>0.28663110308820289</c:v>
                  </c:pt>
                  <c:pt idx="3">
                    <c:v>0.67914388145107685</c:v>
                  </c:pt>
                  <c:pt idx="4">
                    <c:v>0.59844081003932525</c:v>
                  </c:pt>
                  <c:pt idx="5">
                    <c:v>0.62691393087747382</c:v>
                  </c:pt>
                  <c:pt idx="6">
                    <c:v>0.21104064140795065</c:v>
                  </c:pt>
                  <c:pt idx="7">
                    <c:v>0.13635414546535343</c:v>
                  </c:pt>
                </c:numCache>
              </c:numRef>
            </c:plus>
            <c:minus>
              <c:numRef>
                <c:f>'TTB Specific TASK'!$C$13:$J$13</c:f>
                <c:numCache>
                  <c:formatCode>General</c:formatCode>
                  <c:ptCount val="8"/>
                  <c:pt idx="0">
                    <c:v>0.84559809151620202</c:v>
                  </c:pt>
                  <c:pt idx="1">
                    <c:v>0.5404856571641099</c:v>
                  </c:pt>
                  <c:pt idx="2">
                    <c:v>0.28663110308820289</c:v>
                  </c:pt>
                  <c:pt idx="3">
                    <c:v>0.67914388145107685</c:v>
                  </c:pt>
                  <c:pt idx="4">
                    <c:v>0.59844081003932525</c:v>
                  </c:pt>
                  <c:pt idx="5">
                    <c:v>0.62691393087747382</c:v>
                  </c:pt>
                  <c:pt idx="6">
                    <c:v>0.21104064140795065</c:v>
                  </c:pt>
                  <c:pt idx="7">
                    <c:v>0.13635414546535343</c:v>
                  </c:pt>
                </c:numCache>
              </c:numRef>
            </c:minus>
          </c:errBars>
          <c:cat>
            <c:strRef>
              <c:f>'TTB Specific TASK'!$C$2:$J$2</c:f>
              <c:strCache>
                <c:ptCount val="8"/>
                <c:pt idx="0">
                  <c:v>GF0</c:v>
                </c:pt>
                <c:pt idx="1">
                  <c:v>GF1</c:v>
                </c:pt>
                <c:pt idx="2">
                  <c:v>GF2</c:v>
                </c:pt>
                <c:pt idx="3">
                  <c:v>P0</c:v>
                </c:pt>
                <c:pt idx="4">
                  <c:v>P1</c:v>
                </c:pt>
                <c:pt idx="5">
                  <c:v>P2</c:v>
                </c:pt>
                <c:pt idx="6">
                  <c:v>P3</c:v>
                </c:pt>
                <c:pt idx="7">
                  <c:v>P4</c:v>
                </c:pt>
              </c:strCache>
            </c:strRef>
          </c:cat>
          <c:val>
            <c:numRef>
              <c:f>'TTB Specific TASK'!$C$12:$J$12</c:f>
              <c:numCache>
                <c:formatCode>_(* #,##0.00_);_(* \(#,##0.00\);_(* "-"??_);_(@_)</c:formatCode>
                <c:ptCount val="8"/>
                <c:pt idx="0">
                  <c:v>9.8613426432028159</c:v>
                </c:pt>
                <c:pt idx="1">
                  <c:v>8.6595739991362795</c:v>
                </c:pt>
                <c:pt idx="2">
                  <c:v>9.1467504889839475</c:v>
                </c:pt>
                <c:pt idx="3">
                  <c:v>7.386299432032092</c:v>
                </c:pt>
                <c:pt idx="4">
                  <c:v>8.8859715752548158</c:v>
                </c:pt>
                <c:pt idx="5">
                  <c:v>17.346860718313778</c:v>
                </c:pt>
                <c:pt idx="6">
                  <c:v>3.1618421738589908</c:v>
                </c:pt>
                <c:pt idx="7">
                  <c:v>10.594551297223392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DC-4BD1-A27A-4C309F689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61216"/>
        <c:axId val="91962752"/>
      </c:barChart>
      <c:catAx>
        <c:axId val="91961216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91962752"/>
        <c:crosses val="autoZero"/>
        <c:auto val="1"/>
        <c:lblAlgn val="ctr"/>
        <c:lblOffset val="100"/>
        <c:noMultiLvlLbl val="0"/>
      </c:catAx>
      <c:valAx>
        <c:axId val="919627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Specific</a:t>
                </a:r>
                <a:r>
                  <a:rPr lang="en-GB" baseline="0"/>
                  <a:t> Time to Boil [min/L]</a:t>
                </a:r>
                <a:endParaRPr lang="en-GB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91961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767598030179342"/>
          <c:y val="5.2461358996792072E-2"/>
          <c:w val="0.26288514938977148"/>
          <c:h val="0.1543365412656751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91850935021249E-2"/>
          <c:y val="4.5605928046872905E-2"/>
          <c:w val="0.88549349391526666"/>
          <c:h val="0.81608340624088749"/>
        </c:manualLayout>
      </c:layout>
      <c:barChart>
        <c:barDir val="col"/>
        <c:grouping val="clustered"/>
        <c:varyColors val="0"/>
        <c:ser>
          <c:idx val="0"/>
          <c:order val="0"/>
          <c:tx>
            <c:v>Small Pot (Average +/- 1SD)</c:v>
          </c:tx>
          <c:invertIfNegative val="0"/>
          <c:errBars>
            <c:errBarType val="both"/>
            <c:errValType val="cust"/>
            <c:noEndCap val="0"/>
            <c:plus>
              <c:numRef>
                <c:f>'Specific CO(EF) TASK'!$C$10:$J$10</c:f>
                <c:numCache>
                  <c:formatCode>General</c:formatCode>
                  <c:ptCount val="8"/>
                  <c:pt idx="0">
                    <c:v>0.13255230598882856</c:v>
                  </c:pt>
                  <c:pt idx="1">
                    <c:v>7.9322685536304186E-2</c:v>
                  </c:pt>
                  <c:pt idx="2">
                    <c:v>6.7593222713951864E-2</c:v>
                  </c:pt>
                  <c:pt idx="3">
                    <c:v>0.16892333777655727</c:v>
                  </c:pt>
                  <c:pt idx="4">
                    <c:v>4.9036173425097695E-2</c:v>
                  </c:pt>
                  <c:pt idx="5">
                    <c:v>2.1492270482315199E-2</c:v>
                  </c:pt>
                  <c:pt idx="6">
                    <c:v>4.4635139204835687E-2</c:v>
                  </c:pt>
                  <c:pt idx="7">
                    <c:v>0.19709892083945302</c:v>
                  </c:pt>
                </c:numCache>
              </c:numRef>
            </c:plus>
            <c:minus>
              <c:numRef>
                <c:f>'Specific CO(EF) TASK'!$C$10:$J$10</c:f>
                <c:numCache>
                  <c:formatCode>General</c:formatCode>
                  <c:ptCount val="8"/>
                  <c:pt idx="0">
                    <c:v>0.13255230598882856</c:v>
                  </c:pt>
                  <c:pt idx="1">
                    <c:v>7.9322685536304186E-2</c:v>
                  </c:pt>
                  <c:pt idx="2">
                    <c:v>6.7593222713951864E-2</c:v>
                  </c:pt>
                  <c:pt idx="3">
                    <c:v>0.16892333777655727</c:v>
                  </c:pt>
                  <c:pt idx="4">
                    <c:v>4.9036173425097695E-2</c:v>
                  </c:pt>
                  <c:pt idx="5">
                    <c:v>2.1492270482315199E-2</c:v>
                  </c:pt>
                  <c:pt idx="6">
                    <c:v>4.4635139204835687E-2</c:v>
                  </c:pt>
                  <c:pt idx="7">
                    <c:v>0.19709892083945302</c:v>
                  </c:pt>
                </c:numCache>
              </c:numRef>
            </c:minus>
          </c:errBars>
          <c:cat>
            <c:strRef>
              <c:f>'Specific CO(EF) TASK'!$C$2:$J$2</c:f>
              <c:strCache>
                <c:ptCount val="8"/>
                <c:pt idx="0">
                  <c:v>GF0</c:v>
                </c:pt>
                <c:pt idx="1">
                  <c:v>GF1</c:v>
                </c:pt>
                <c:pt idx="2">
                  <c:v>GF2</c:v>
                </c:pt>
                <c:pt idx="3">
                  <c:v>P0</c:v>
                </c:pt>
                <c:pt idx="4">
                  <c:v>P1</c:v>
                </c:pt>
                <c:pt idx="5">
                  <c:v>P2</c:v>
                </c:pt>
                <c:pt idx="6">
                  <c:v>P3</c:v>
                </c:pt>
                <c:pt idx="7">
                  <c:v>P4</c:v>
                </c:pt>
              </c:strCache>
            </c:strRef>
          </c:cat>
          <c:val>
            <c:numRef>
              <c:f>'Specific CO(EF) TASK'!$C$9:$J$9</c:f>
              <c:numCache>
                <c:formatCode>General</c:formatCode>
                <c:ptCount val="8"/>
                <c:pt idx="0">
                  <c:v>0.92064623451158456</c:v>
                </c:pt>
                <c:pt idx="1">
                  <c:v>0.97441749018457757</c:v>
                </c:pt>
                <c:pt idx="2">
                  <c:v>0.41585101551893527</c:v>
                </c:pt>
                <c:pt idx="3">
                  <c:v>0.8278914395746666</c:v>
                </c:pt>
                <c:pt idx="4">
                  <c:v>0.12975831590013306</c:v>
                </c:pt>
                <c:pt idx="5">
                  <c:v>2.9433821812168175E-2</c:v>
                </c:pt>
                <c:pt idx="6">
                  <c:v>0.10424866441552094</c:v>
                </c:pt>
                <c:pt idx="7">
                  <c:v>0.93528989320012901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8D-4C69-825A-62BBAD02AC7A}"/>
            </c:ext>
          </c:extLst>
        </c:ser>
        <c:ser>
          <c:idx val="1"/>
          <c:order val="1"/>
          <c:tx>
            <c:v>Big Pot (Average +/- 1SD)</c:v>
          </c:tx>
          <c:invertIfNegative val="0"/>
          <c:errBars>
            <c:errBarType val="both"/>
            <c:errValType val="cust"/>
            <c:noEndCap val="0"/>
            <c:plus>
              <c:numRef>
                <c:f>'Specific CO(EF) TASK'!$C$13:$J$13</c:f>
                <c:numCache>
                  <c:formatCode>General</c:formatCode>
                  <c:ptCount val="8"/>
                  <c:pt idx="0">
                    <c:v>4.1126304074013541E-2</c:v>
                  </c:pt>
                  <c:pt idx="1">
                    <c:v>7.9006868224124699E-2</c:v>
                  </c:pt>
                  <c:pt idx="2">
                    <c:v>8.8119235589865952E-2</c:v>
                  </c:pt>
                  <c:pt idx="3">
                    <c:v>0.23687482604545371</c:v>
                  </c:pt>
                  <c:pt idx="4">
                    <c:v>2.0654532369437713E-2</c:v>
                  </c:pt>
                  <c:pt idx="5">
                    <c:v>5.284700363764535E-2</c:v>
                  </c:pt>
                  <c:pt idx="6">
                    <c:v>1.5161491361436521E-2</c:v>
                  </c:pt>
                  <c:pt idx="7">
                    <c:v>0.104334151529948</c:v>
                  </c:pt>
                </c:numCache>
              </c:numRef>
            </c:plus>
            <c:minus>
              <c:numRef>
                <c:f>'Specific CO(EF) TASK'!$C$13:$J$13</c:f>
                <c:numCache>
                  <c:formatCode>General</c:formatCode>
                  <c:ptCount val="8"/>
                  <c:pt idx="0">
                    <c:v>4.1126304074013541E-2</c:v>
                  </c:pt>
                  <c:pt idx="1">
                    <c:v>7.9006868224124699E-2</c:v>
                  </c:pt>
                  <c:pt idx="2">
                    <c:v>8.8119235589865952E-2</c:v>
                  </c:pt>
                  <c:pt idx="3">
                    <c:v>0.23687482604545371</c:v>
                  </c:pt>
                  <c:pt idx="4">
                    <c:v>2.0654532369437713E-2</c:v>
                  </c:pt>
                  <c:pt idx="5">
                    <c:v>5.284700363764535E-2</c:v>
                  </c:pt>
                  <c:pt idx="6">
                    <c:v>1.5161491361436521E-2</c:v>
                  </c:pt>
                  <c:pt idx="7">
                    <c:v>0.104334151529948</c:v>
                  </c:pt>
                </c:numCache>
              </c:numRef>
            </c:minus>
          </c:errBars>
          <c:cat>
            <c:strRef>
              <c:f>'Specific CO(EF) TASK'!$C$2:$J$2</c:f>
              <c:strCache>
                <c:ptCount val="8"/>
                <c:pt idx="0">
                  <c:v>GF0</c:v>
                </c:pt>
                <c:pt idx="1">
                  <c:v>GF1</c:v>
                </c:pt>
                <c:pt idx="2">
                  <c:v>GF2</c:v>
                </c:pt>
                <c:pt idx="3">
                  <c:v>P0</c:v>
                </c:pt>
                <c:pt idx="4">
                  <c:v>P1</c:v>
                </c:pt>
                <c:pt idx="5">
                  <c:v>P2</c:v>
                </c:pt>
                <c:pt idx="6">
                  <c:v>P3</c:v>
                </c:pt>
                <c:pt idx="7">
                  <c:v>P4</c:v>
                </c:pt>
              </c:strCache>
            </c:strRef>
          </c:cat>
          <c:val>
            <c:numRef>
              <c:f>'Specific CO(EF) TASK'!$C$12:$J$12</c:f>
              <c:numCache>
                <c:formatCode>General</c:formatCode>
                <c:ptCount val="8"/>
                <c:pt idx="0">
                  <c:v>1.1392041010033087</c:v>
                </c:pt>
                <c:pt idx="1">
                  <c:v>0.72049766849420915</c:v>
                </c:pt>
                <c:pt idx="2">
                  <c:v>0.49255410413405504</c:v>
                </c:pt>
                <c:pt idx="3">
                  <c:v>0.78069584791279112</c:v>
                </c:pt>
                <c:pt idx="4">
                  <c:v>0.13590807985754877</c:v>
                </c:pt>
                <c:pt idx="5">
                  <c:v>4.246714973663851E-2</c:v>
                </c:pt>
                <c:pt idx="6">
                  <c:v>5.9561202469067452E-2</c:v>
                </c:pt>
                <c:pt idx="7">
                  <c:v>0.76020209426335617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8D-4C69-825A-62BBAD02A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28800"/>
        <c:axId val="105630336"/>
      </c:barChart>
      <c:catAx>
        <c:axId val="10562880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05630336"/>
        <c:crosses val="autoZero"/>
        <c:auto val="1"/>
        <c:lblAlgn val="ctr"/>
        <c:lblOffset val="100"/>
        <c:noMultiLvlLbl val="0"/>
      </c:catAx>
      <c:valAx>
        <c:axId val="1056303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Specific</a:t>
                </a:r>
                <a:r>
                  <a:rPr lang="en-GB" baseline="0"/>
                  <a:t> CO (EF) [g/L]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5628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6022893459387935"/>
          <c:y val="7.2663379198812314E-2"/>
          <c:w val="0.26288514938977164"/>
          <c:h val="0.1543365412656751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50884730722717"/>
          <c:y val="9.907748487960745E-2"/>
          <c:w val="0.80294349063828052"/>
          <c:h val="0.71595823348168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'Rated Power-Effic SP'!$C$1</c:f>
              <c:strCache>
                <c:ptCount val="1"/>
                <c:pt idx="0">
                  <c:v>GF0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Power-Effic SP'!$K$6:$K$8</c:f>
                <c:numCache>
                  <c:formatCode>General</c:formatCode>
                  <c:ptCount val="3"/>
                  <c:pt idx="0">
                    <c:v>3.7743408909578433E-2</c:v>
                  </c:pt>
                  <c:pt idx="1">
                    <c:v>2.9670121257676971E-2</c:v>
                  </c:pt>
                  <c:pt idx="2">
                    <c:v>7.3520751739064971E-2</c:v>
                  </c:pt>
                </c:numCache>
              </c:numRef>
            </c:plus>
            <c:minus>
              <c:numRef>
                <c:f>'Rated Power-Effic SP'!$K$6:$K$8</c:f>
                <c:numCache>
                  <c:formatCode>General</c:formatCode>
                  <c:ptCount val="3"/>
                  <c:pt idx="0">
                    <c:v>3.7743408909578433E-2</c:v>
                  </c:pt>
                  <c:pt idx="1">
                    <c:v>2.9670121257676971E-2</c:v>
                  </c:pt>
                  <c:pt idx="2">
                    <c:v>7.3520751739064971E-2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Power-Effic SP'!$C$6:$C$8</c:f>
                <c:numCache>
                  <c:formatCode>General</c:formatCode>
                  <c:ptCount val="3"/>
                  <c:pt idx="0">
                    <c:v>37.636732996562159</c:v>
                  </c:pt>
                  <c:pt idx="1">
                    <c:v>101.39352569714904</c:v>
                  </c:pt>
                  <c:pt idx="2">
                    <c:v>87.465246828564929</c:v>
                  </c:pt>
                </c:numCache>
              </c:numRef>
            </c:plus>
            <c:minus>
              <c:numRef>
                <c:f>'Rated Power-Effic SP'!$C$6:$C$8</c:f>
                <c:numCache>
                  <c:formatCode>General</c:formatCode>
                  <c:ptCount val="3"/>
                  <c:pt idx="0">
                    <c:v>37.636732996562159</c:v>
                  </c:pt>
                  <c:pt idx="1">
                    <c:v>101.39352569714904</c:v>
                  </c:pt>
                  <c:pt idx="2">
                    <c:v>87.465246828564929</c:v>
                  </c:pt>
                </c:numCache>
              </c:numRef>
            </c:minus>
          </c:errBars>
          <c:xVal>
            <c:numRef>
              <c:f>'Rated Power-Effic SP'!$C$3:$C$5</c:f>
              <c:numCache>
                <c:formatCode>0</c:formatCode>
                <c:ptCount val="3"/>
                <c:pt idx="0">
                  <c:v>1065.7333431782592</c:v>
                </c:pt>
                <c:pt idx="1">
                  <c:v>818.36482790455102</c:v>
                </c:pt>
                <c:pt idx="2">
                  <c:v>279.7287910307366</c:v>
                </c:pt>
              </c:numCache>
            </c:numRef>
          </c:xVal>
          <c:yVal>
            <c:numRef>
              <c:f>'Rated Power-Effic SP'!$K$3:$K$5</c:f>
              <c:numCache>
                <c:formatCode>0.0%</c:formatCode>
                <c:ptCount val="3"/>
                <c:pt idx="0">
                  <c:v>0.52779348239733381</c:v>
                </c:pt>
                <c:pt idx="1">
                  <c:v>0.59793625764288849</c:v>
                </c:pt>
                <c:pt idx="2">
                  <c:v>0.49693262211903422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60-43E2-B0FC-011FB9A7C85F}"/>
            </c:ext>
          </c:extLst>
        </c:ser>
        <c:ser>
          <c:idx val="2"/>
          <c:order val="1"/>
          <c:tx>
            <c:strRef>
              <c:f>'Rated Power-Effic SP'!$D$1</c:f>
              <c:strCache>
                <c:ptCount val="1"/>
                <c:pt idx="0">
                  <c:v>GF1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square"/>
            <c:size val="7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Power-Effic SP'!$L$6:$L$8</c:f>
                <c:numCache>
                  <c:formatCode>General</c:formatCode>
                  <c:ptCount val="3"/>
                  <c:pt idx="0">
                    <c:v>1.7663942098318213E-2</c:v>
                  </c:pt>
                  <c:pt idx="2">
                    <c:v>1.8507466708538273E-2</c:v>
                  </c:pt>
                </c:numCache>
              </c:numRef>
            </c:plus>
            <c:minus>
              <c:numRef>
                <c:f>'Rated Power-Effic SP'!$L$6:$L$8</c:f>
                <c:numCache>
                  <c:formatCode>General</c:formatCode>
                  <c:ptCount val="3"/>
                  <c:pt idx="0">
                    <c:v>1.7663942098318213E-2</c:v>
                  </c:pt>
                  <c:pt idx="2">
                    <c:v>1.8507466708538273E-2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'Rated Power-Effic SP'!$D$3:$D$5</c:f>
              <c:numCache>
                <c:formatCode>0</c:formatCode>
                <c:ptCount val="3"/>
                <c:pt idx="0">
                  <c:v>1233.7883213334101</c:v>
                </c:pt>
                <c:pt idx="2">
                  <c:v>301.73101023065698</c:v>
                </c:pt>
              </c:numCache>
            </c:numRef>
          </c:xVal>
          <c:yVal>
            <c:numRef>
              <c:f>'Rated Power-Effic SP'!$L$3:$L$5</c:f>
              <c:numCache>
                <c:formatCode>0.0%</c:formatCode>
                <c:ptCount val="3"/>
                <c:pt idx="0">
                  <c:v>0.49145630235720122</c:v>
                </c:pt>
                <c:pt idx="2">
                  <c:v>0.41611235938399688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D60-43E2-B0FC-011FB9A7C85F}"/>
            </c:ext>
          </c:extLst>
        </c:ser>
        <c:ser>
          <c:idx val="3"/>
          <c:order val="2"/>
          <c:tx>
            <c:strRef>
              <c:f>'Rated Power-Effic SP'!$E$1</c:f>
              <c:strCache>
                <c:ptCount val="1"/>
                <c:pt idx="0">
                  <c:v>GF2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Power-Effic SP'!$M$6:$M$8</c:f>
                <c:numCache>
                  <c:formatCode>General</c:formatCode>
                  <c:ptCount val="3"/>
                  <c:pt idx="0">
                    <c:v>2.5685347396631104E-2</c:v>
                  </c:pt>
                  <c:pt idx="1">
                    <c:v>5.0774170446406204E-2</c:v>
                  </c:pt>
                  <c:pt idx="2">
                    <c:v>5.7022872052508326E-2</c:v>
                  </c:pt>
                </c:numCache>
              </c:numRef>
            </c:plus>
            <c:minus>
              <c:numRef>
                <c:f>'Rated Power-Effic SP'!$M$6:$M$8</c:f>
                <c:numCache>
                  <c:formatCode>General</c:formatCode>
                  <c:ptCount val="3"/>
                  <c:pt idx="0">
                    <c:v>2.5685347396631104E-2</c:v>
                  </c:pt>
                  <c:pt idx="1">
                    <c:v>5.0774170446406204E-2</c:v>
                  </c:pt>
                  <c:pt idx="2">
                    <c:v>5.7022872052508326E-2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Power-Effic SP'!$E$6:$E$8</c:f>
                <c:numCache>
                  <c:formatCode>General</c:formatCode>
                  <c:ptCount val="3"/>
                  <c:pt idx="0">
                    <c:v>29.66858612747453</c:v>
                  </c:pt>
                  <c:pt idx="1">
                    <c:v>65.639159959846296</c:v>
                  </c:pt>
                  <c:pt idx="2">
                    <c:v>55.659639265946844</c:v>
                  </c:pt>
                </c:numCache>
              </c:numRef>
            </c:plus>
            <c:minus>
              <c:numRef>
                <c:f>'Rated Power-Effic SP'!$E$6:$E$8</c:f>
                <c:numCache>
                  <c:formatCode>General</c:formatCode>
                  <c:ptCount val="3"/>
                  <c:pt idx="0">
                    <c:v>29.66858612747453</c:v>
                  </c:pt>
                  <c:pt idx="1">
                    <c:v>65.639159959846296</c:v>
                  </c:pt>
                  <c:pt idx="2">
                    <c:v>55.659639265946844</c:v>
                  </c:pt>
                </c:numCache>
              </c:numRef>
            </c:minus>
          </c:errBars>
          <c:xVal>
            <c:numRef>
              <c:f>'Rated Power-Effic SP'!$E$3:$E$5</c:f>
              <c:numCache>
                <c:formatCode>0</c:formatCode>
                <c:ptCount val="3"/>
                <c:pt idx="0">
                  <c:v>908.33412465538902</c:v>
                </c:pt>
                <c:pt idx="1">
                  <c:v>618.68822546364356</c:v>
                </c:pt>
                <c:pt idx="2">
                  <c:v>166.1402917874361</c:v>
                </c:pt>
              </c:numCache>
            </c:numRef>
          </c:xVal>
          <c:yVal>
            <c:numRef>
              <c:f>'Rated Power-Effic SP'!$M$3:$M$5</c:f>
              <c:numCache>
                <c:formatCode>0.0%</c:formatCode>
                <c:ptCount val="3"/>
                <c:pt idx="0">
                  <c:v>0.61122269099712623</c:v>
                </c:pt>
                <c:pt idx="1">
                  <c:v>0.68184710961797235</c:v>
                </c:pt>
                <c:pt idx="2">
                  <c:v>0.39574328681635068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D60-43E2-B0FC-011FB9A7C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683584"/>
        <c:axId val="105689856"/>
      </c:scatterChart>
      <c:valAx>
        <c:axId val="105683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Power [W]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5689856"/>
        <c:crosses val="autoZero"/>
        <c:crossBetween val="midCat"/>
      </c:valAx>
      <c:valAx>
        <c:axId val="105689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Thermal Efficiency [%]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5683584"/>
        <c:crosses val="autoZero"/>
        <c:crossBetween val="midCat"/>
      </c:valAx>
    </c:plotArea>
    <c:legend>
      <c:legendPos val="t"/>
      <c:overlay val="0"/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50884730722692"/>
          <c:y val="0.12237329810897821"/>
          <c:w val="0.83560867252395243"/>
          <c:h val="0.69556733512886049"/>
        </c:manualLayout>
      </c:layout>
      <c:scatterChart>
        <c:scatterStyle val="smoothMarker"/>
        <c:varyColors val="0"/>
        <c:ser>
          <c:idx val="4"/>
          <c:order val="0"/>
          <c:tx>
            <c:strRef>
              <c:f>'Rated Power-Effic SP'!$F$1</c:f>
              <c:strCache>
                <c:ptCount val="1"/>
                <c:pt idx="0">
                  <c:v>P0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Power-Effic SP'!$N$6:$N$8</c:f>
                <c:numCache>
                  <c:formatCode>General</c:formatCode>
                  <c:ptCount val="3"/>
                  <c:pt idx="0">
                    <c:v>1.453468477837167E-2</c:v>
                  </c:pt>
                  <c:pt idx="1">
                    <c:v>3.6133259805521595E-2</c:v>
                  </c:pt>
                  <c:pt idx="2">
                    <c:v>2.8974329574651073E-2</c:v>
                  </c:pt>
                </c:numCache>
              </c:numRef>
            </c:plus>
            <c:minus>
              <c:numRef>
                <c:f>'Rated Power-Effic SP'!$N$6:$N$8</c:f>
                <c:numCache>
                  <c:formatCode>General</c:formatCode>
                  <c:ptCount val="3"/>
                  <c:pt idx="0">
                    <c:v>1.453468477837167E-2</c:v>
                  </c:pt>
                  <c:pt idx="1">
                    <c:v>3.6133259805521595E-2</c:v>
                  </c:pt>
                  <c:pt idx="2">
                    <c:v>2.8974329574651073E-2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Power-Effic SP'!$F$6:$F$8</c:f>
                <c:numCache>
                  <c:formatCode>General</c:formatCode>
                  <c:ptCount val="3"/>
                  <c:pt idx="0">
                    <c:v>105.1771429089524</c:v>
                  </c:pt>
                  <c:pt idx="1">
                    <c:v>198.20860463089181</c:v>
                  </c:pt>
                  <c:pt idx="2">
                    <c:v>91.942566884412742</c:v>
                  </c:pt>
                </c:numCache>
              </c:numRef>
            </c:plus>
            <c:minus>
              <c:numRef>
                <c:f>'Rated Power-Effic SP'!$F$6:$F$8</c:f>
                <c:numCache>
                  <c:formatCode>General</c:formatCode>
                  <c:ptCount val="3"/>
                  <c:pt idx="0">
                    <c:v>105.1771429089524</c:v>
                  </c:pt>
                  <c:pt idx="1">
                    <c:v>198.20860463089181</c:v>
                  </c:pt>
                  <c:pt idx="2">
                    <c:v>91.942566884412742</c:v>
                  </c:pt>
                </c:numCache>
              </c:numRef>
            </c:minus>
          </c:errBars>
          <c:xVal>
            <c:numRef>
              <c:f>'Rated Power-Effic SP'!$F$3:$F$5</c:f>
              <c:numCache>
                <c:formatCode>0</c:formatCode>
                <c:ptCount val="3"/>
                <c:pt idx="0">
                  <c:v>1375.919858957971</c:v>
                </c:pt>
                <c:pt idx="1">
                  <c:v>1076.6574728344149</c:v>
                </c:pt>
                <c:pt idx="2">
                  <c:v>561.77618868135107</c:v>
                </c:pt>
              </c:numCache>
            </c:numRef>
          </c:xVal>
          <c:yVal>
            <c:numRef>
              <c:f>'Rated Power-Effic SP'!$N$3:$N$5</c:f>
              <c:numCache>
                <c:formatCode>0.0%</c:formatCode>
                <c:ptCount val="3"/>
                <c:pt idx="0">
                  <c:v>0.53899680885918055</c:v>
                </c:pt>
                <c:pt idx="1">
                  <c:v>0.49348517035866424</c:v>
                </c:pt>
                <c:pt idx="2">
                  <c:v>0.35796848819047122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559-4923-8915-748765390FB9}"/>
            </c:ext>
          </c:extLst>
        </c:ser>
        <c:ser>
          <c:idx val="5"/>
          <c:order val="1"/>
          <c:tx>
            <c:strRef>
              <c:f>'Rated Power-Effic SP'!$G$1</c:f>
              <c:strCache>
                <c:ptCount val="1"/>
                <c:pt idx="0">
                  <c:v>P1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plus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Power-Effic SP'!$O$6:$O$8</c:f>
                <c:numCache>
                  <c:formatCode>General</c:formatCode>
                  <c:ptCount val="3"/>
                  <c:pt idx="0">
                    <c:v>2.0085954868870565E-2</c:v>
                  </c:pt>
                  <c:pt idx="1">
                    <c:v>6.0164504016636366E-2</c:v>
                  </c:pt>
                  <c:pt idx="2">
                    <c:v>3.9283185212422217E-2</c:v>
                  </c:pt>
                </c:numCache>
              </c:numRef>
            </c:plus>
            <c:minus>
              <c:numRef>
                <c:f>'Rated Power-Effic SP'!$O$6:$O$8</c:f>
                <c:numCache>
                  <c:formatCode>General</c:formatCode>
                  <c:ptCount val="3"/>
                  <c:pt idx="0">
                    <c:v>2.0085954868870565E-2</c:v>
                  </c:pt>
                  <c:pt idx="1">
                    <c:v>6.0164504016636366E-2</c:v>
                  </c:pt>
                  <c:pt idx="2">
                    <c:v>3.9283185212422217E-2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Power-Effic SP'!$G$6:$G$8</c:f>
                <c:numCache>
                  <c:formatCode>General</c:formatCode>
                  <c:ptCount val="3"/>
                  <c:pt idx="0">
                    <c:v>54.194475412425589</c:v>
                  </c:pt>
                  <c:pt idx="1">
                    <c:v>64.789853779418394</c:v>
                  </c:pt>
                  <c:pt idx="2">
                    <c:v>59.377441558051295</c:v>
                  </c:pt>
                </c:numCache>
              </c:numRef>
            </c:plus>
            <c:minus>
              <c:numRef>
                <c:f>'Rated Power-Effic SP'!$G$6:$G$8</c:f>
                <c:numCache>
                  <c:formatCode>General</c:formatCode>
                  <c:ptCount val="3"/>
                  <c:pt idx="0">
                    <c:v>54.194475412425589</c:v>
                  </c:pt>
                  <c:pt idx="1">
                    <c:v>64.789853779418394</c:v>
                  </c:pt>
                  <c:pt idx="2">
                    <c:v>59.377441558051295</c:v>
                  </c:pt>
                </c:numCache>
              </c:numRef>
            </c:minus>
          </c:errBars>
          <c:xVal>
            <c:numRef>
              <c:f>'Rated Power-Effic SP'!$G$3:$G$5</c:f>
              <c:numCache>
                <c:formatCode>0</c:formatCode>
                <c:ptCount val="3"/>
                <c:pt idx="0">
                  <c:v>1229.6205596719742</c:v>
                </c:pt>
                <c:pt idx="1">
                  <c:v>1188.4369115198422</c:v>
                </c:pt>
                <c:pt idx="2">
                  <c:v>1192.1516758279133</c:v>
                </c:pt>
              </c:numCache>
            </c:numRef>
          </c:xVal>
          <c:yVal>
            <c:numRef>
              <c:f>'Rated Power-Effic SP'!$O$3:$O$5</c:f>
              <c:numCache>
                <c:formatCode>0.0%</c:formatCode>
                <c:ptCount val="3"/>
                <c:pt idx="0">
                  <c:v>0.50220089547076074</c:v>
                </c:pt>
                <c:pt idx="1">
                  <c:v>0.4678150800306991</c:v>
                </c:pt>
                <c:pt idx="2">
                  <c:v>0.32197010657647945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559-4923-8915-748765390FB9}"/>
            </c:ext>
          </c:extLst>
        </c:ser>
        <c:ser>
          <c:idx val="6"/>
          <c:order val="2"/>
          <c:tx>
            <c:strRef>
              <c:f>'Rated Power-Effic SP'!$H$1</c:f>
              <c:strCache>
                <c:ptCount val="1"/>
                <c:pt idx="0">
                  <c:v>P2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triangle"/>
            <c:size val="7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Power-Effic SP'!$P$6:$P$8</c:f>
                <c:numCache>
                  <c:formatCode>General</c:formatCode>
                  <c:ptCount val="3"/>
                  <c:pt idx="0">
                    <c:v>1.471330852166846E-2</c:v>
                  </c:pt>
                  <c:pt idx="2">
                    <c:v>5.5448046550171312E-2</c:v>
                  </c:pt>
                </c:numCache>
              </c:numRef>
            </c:plus>
            <c:minus>
              <c:numRef>
                <c:f>'Rated Power-Effic SP'!$P$6:$P$8</c:f>
                <c:numCache>
                  <c:formatCode>General</c:formatCode>
                  <c:ptCount val="3"/>
                  <c:pt idx="0">
                    <c:v>1.471330852166846E-2</c:v>
                  </c:pt>
                  <c:pt idx="2">
                    <c:v>5.5448046550171312E-2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Power-Effic SP'!$H$6:$H$8</c:f>
                <c:numCache>
                  <c:formatCode>General</c:formatCode>
                  <c:ptCount val="3"/>
                  <c:pt idx="0">
                    <c:v>69.300080958365086</c:v>
                  </c:pt>
                  <c:pt idx="2">
                    <c:v>60.47544902995449</c:v>
                  </c:pt>
                </c:numCache>
              </c:numRef>
            </c:plus>
            <c:minus>
              <c:numRef>
                <c:f>'Rated Power-Effic SP'!$H$6:$H$8</c:f>
                <c:numCache>
                  <c:formatCode>General</c:formatCode>
                  <c:ptCount val="3"/>
                  <c:pt idx="0">
                    <c:v>69.300080958365086</c:v>
                  </c:pt>
                  <c:pt idx="2">
                    <c:v>60.47544902995449</c:v>
                  </c:pt>
                </c:numCache>
              </c:numRef>
            </c:minus>
          </c:errBars>
          <c:xVal>
            <c:numRef>
              <c:f>'Rated Power-Effic SP'!$H$3:$H$5</c:f>
              <c:numCache>
                <c:formatCode>0</c:formatCode>
                <c:ptCount val="3"/>
                <c:pt idx="0">
                  <c:v>775.08531647065138</c:v>
                </c:pt>
                <c:pt idx="2">
                  <c:v>511.66367399458636</c:v>
                </c:pt>
              </c:numCache>
            </c:numRef>
          </c:xVal>
          <c:yVal>
            <c:numRef>
              <c:f>'Rated Power-Effic SP'!$P$3:$P$5</c:f>
              <c:numCache>
                <c:formatCode>0.0%</c:formatCode>
                <c:ptCount val="3"/>
                <c:pt idx="0">
                  <c:v>0.3374168560934015</c:v>
                </c:pt>
                <c:pt idx="2">
                  <c:v>0.34705260866161636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559-4923-8915-748765390FB9}"/>
            </c:ext>
          </c:extLst>
        </c:ser>
        <c:ser>
          <c:idx val="7"/>
          <c:order val="3"/>
          <c:tx>
            <c:strRef>
              <c:f>'Rated Power-Effic SP'!$I$1</c:f>
              <c:strCache>
                <c:ptCount val="1"/>
                <c:pt idx="0">
                  <c:v>P3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dash"/>
            <c:size val="7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Power-Effic SP'!$Q$6:$Q$8</c:f>
                <c:numCache>
                  <c:formatCode>General</c:formatCode>
                  <c:ptCount val="3"/>
                  <c:pt idx="0">
                    <c:v>5.6048321203610807E-2</c:v>
                  </c:pt>
                  <c:pt idx="1">
                    <c:v>1.685321092654405E-2</c:v>
                  </c:pt>
                  <c:pt idx="2">
                    <c:v>9.7895962314782564E-2</c:v>
                  </c:pt>
                </c:numCache>
              </c:numRef>
            </c:plus>
            <c:minus>
              <c:numRef>
                <c:f>'Rated Power-Effic SP'!$Q$6:$Q$8</c:f>
                <c:numCache>
                  <c:formatCode>General</c:formatCode>
                  <c:ptCount val="3"/>
                  <c:pt idx="0">
                    <c:v>5.6048321203610807E-2</c:v>
                  </c:pt>
                  <c:pt idx="1">
                    <c:v>1.685321092654405E-2</c:v>
                  </c:pt>
                  <c:pt idx="2">
                    <c:v>9.7895962314782564E-2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Power-Effic SP'!$I$6:$I$8</c:f>
                <c:numCache>
                  <c:formatCode>General</c:formatCode>
                  <c:ptCount val="3"/>
                  <c:pt idx="0">
                    <c:v>199.62307481395493</c:v>
                  </c:pt>
                  <c:pt idx="1">
                    <c:v>88.814206052677704</c:v>
                  </c:pt>
                  <c:pt idx="2">
                    <c:v>182.40578727027258</c:v>
                  </c:pt>
                </c:numCache>
              </c:numRef>
            </c:plus>
            <c:minus>
              <c:numRef>
                <c:f>'Rated Power-Effic SP'!$I$6:$I$8</c:f>
                <c:numCache>
                  <c:formatCode>General</c:formatCode>
                  <c:ptCount val="3"/>
                  <c:pt idx="0">
                    <c:v>199.62307481395493</c:v>
                  </c:pt>
                  <c:pt idx="1">
                    <c:v>88.814206052677704</c:v>
                  </c:pt>
                  <c:pt idx="2">
                    <c:v>182.40578727027258</c:v>
                  </c:pt>
                </c:numCache>
              </c:numRef>
            </c:minus>
          </c:errBars>
          <c:xVal>
            <c:numRef>
              <c:f>'Rated Power-Effic SP'!$I$3:$I$5</c:f>
              <c:numCache>
                <c:formatCode>0</c:formatCode>
                <c:ptCount val="3"/>
                <c:pt idx="0">
                  <c:v>1970.6477267652081</c:v>
                </c:pt>
                <c:pt idx="1">
                  <c:v>1366.1202184195697</c:v>
                </c:pt>
                <c:pt idx="2">
                  <c:v>838.2957393533087</c:v>
                </c:pt>
              </c:numCache>
            </c:numRef>
          </c:xVal>
          <c:yVal>
            <c:numRef>
              <c:f>'Rated Power-Effic SP'!$Q$3:$Q$5</c:f>
              <c:numCache>
                <c:formatCode>0.0%</c:formatCode>
                <c:ptCount val="3"/>
                <c:pt idx="0">
                  <c:v>0.55033554661064343</c:v>
                </c:pt>
                <c:pt idx="1">
                  <c:v>0.63268512697811419</c:v>
                </c:pt>
                <c:pt idx="2">
                  <c:v>0.56290487537878731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559-4923-8915-748765390FB9}"/>
            </c:ext>
          </c:extLst>
        </c:ser>
        <c:ser>
          <c:idx val="8"/>
          <c:order val="4"/>
          <c:tx>
            <c:strRef>
              <c:f>'Rated Power-Effic SP'!$J$1</c:f>
              <c:strCache>
                <c:ptCount val="1"/>
                <c:pt idx="0">
                  <c:v>P4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x"/>
            <c:size val="7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Power-Effic SP'!$R$6:$R$8</c:f>
                <c:numCache>
                  <c:formatCode>General</c:formatCode>
                  <c:ptCount val="3"/>
                  <c:pt idx="0">
                    <c:v>9.7525637906681409E-3</c:v>
                  </c:pt>
                  <c:pt idx="1">
                    <c:v>4.939232852470208E-2</c:v>
                  </c:pt>
                  <c:pt idx="2">
                    <c:v>9.7434380772379273E-2</c:v>
                  </c:pt>
                </c:numCache>
              </c:numRef>
            </c:plus>
            <c:minus>
              <c:numRef>
                <c:f>'Rated Power-Effic SP'!$R$6:$R$8</c:f>
                <c:numCache>
                  <c:formatCode>General</c:formatCode>
                  <c:ptCount val="3"/>
                  <c:pt idx="0">
                    <c:v>9.7525637906681409E-3</c:v>
                  </c:pt>
                  <c:pt idx="1">
                    <c:v>4.939232852470208E-2</c:v>
                  </c:pt>
                  <c:pt idx="2">
                    <c:v>9.7434380772379273E-2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Power-Effic SP'!$J$6:$J$8</c:f>
                <c:numCache>
                  <c:formatCode>General</c:formatCode>
                  <c:ptCount val="3"/>
                  <c:pt idx="0">
                    <c:v>48.530578927922711</c:v>
                  </c:pt>
                  <c:pt idx="1">
                    <c:v>169.70387710148503</c:v>
                  </c:pt>
                  <c:pt idx="2">
                    <c:v>76.6254738611687</c:v>
                  </c:pt>
                </c:numCache>
              </c:numRef>
            </c:plus>
            <c:minus>
              <c:numRef>
                <c:f>'Rated Power-Effic SP'!$J$6:$J$8</c:f>
                <c:numCache>
                  <c:formatCode>General</c:formatCode>
                  <c:ptCount val="3"/>
                  <c:pt idx="0">
                    <c:v>48.530578927922711</c:v>
                  </c:pt>
                  <c:pt idx="1">
                    <c:v>169.70387710148503</c:v>
                  </c:pt>
                  <c:pt idx="2">
                    <c:v>76.6254738611687</c:v>
                  </c:pt>
                </c:numCache>
              </c:numRef>
            </c:minus>
          </c:errBars>
          <c:xVal>
            <c:numRef>
              <c:f>'Rated Power-Effic SP'!$J$3:$J$5</c:f>
              <c:numCache>
                <c:formatCode>0</c:formatCode>
                <c:ptCount val="3"/>
                <c:pt idx="0">
                  <c:v>1033.8083086640897</c:v>
                </c:pt>
                <c:pt idx="1">
                  <c:v>718.95925774401996</c:v>
                </c:pt>
                <c:pt idx="2">
                  <c:v>268.10421805796869</c:v>
                </c:pt>
              </c:numCache>
            </c:numRef>
          </c:xVal>
          <c:yVal>
            <c:numRef>
              <c:f>'Rated Power-Effic SP'!$R$3:$R$5</c:f>
              <c:numCache>
                <c:formatCode>0.0%</c:formatCode>
                <c:ptCount val="3"/>
                <c:pt idx="0">
                  <c:v>0.4590837973027711</c:v>
                </c:pt>
                <c:pt idx="1">
                  <c:v>0.30371687719713863</c:v>
                </c:pt>
                <c:pt idx="2">
                  <c:v>0.20392315666856051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559-4923-8915-748765390FB9}"/>
            </c:ext>
          </c:extLst>
        </c:ser>
        <c:ser>
          <c:idx val="0"/>
          <c:order val="5"/>
          <c:tx>
            <c:strRef>
              <c:f>'Rated Power-Effic SP'!$T$2</c:f>
              <c:strCache>
                <c:ptCount val="1"/>
                <c:pt idx="0">
                  <c:v>P4+</c:v>
                </c:pt>
              </c:strCache>
            </c:strRef>
          </c:tx>
          <c:xVal>
            <c:numRef>
              <c:f>'Rated Power-Effic SP'!$W$2:$W$4</c:f>
              <c:numCache>
                <c:formatCode>0</c:formatCode>
                <c:ptCount val="3"/>
                <c:pt idx="0">
                  <c:v>1183.1932776211329</c:v>
                </c:pt>
                <c:pt idx="1">
                  <c:v>806.66666657275834</c:v>
                </c:pt>
                <c:pt idx="2">
                  <c:v>219.99999997438863</c:v>
                </c:pt>
              </c:numCache>
            </c:numRef>
          </c:xVal>
          <c:yVal>
            <c:numRef>
              <c:f>'Rated Power-Effic SP'!$W$5:$W$7</c:f>
              <c:numCache>
                <c:formatCode>0.0%</c:formatCode>
                <c:ptCount val="3"/>
                <c:pt idx="0">
                  <c:v>0.48409473593750002</c:v>
                </c:pt>
                <c:pt idx="1">
                  <c:v>0.34962617768595056</c:v>
                </c:pt>
                <c:pt idx="2">
                  <c:v>8.029505454545495E-2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559-4923-8915-748765390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783680"/>
        <c:axId val="105785600"/>
      </c:scatterChart>
      <c:valAx>
        <c:axId val="10578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Power [W]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5785600"/>
        <c:crosses val="autoZero"/>
        <c:crossBetween val="midCat"/>
      </c:valAx>
      <c:valAx>
        <c:axId val="105785600"/>
        <c:scaling>
          <c:orientation val="minMax"/>
          <c:max val="0.8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Thermal Efficiency [%]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5783680"/>
        <c:crosses val="autoZero"/>
        <c:crossBetween val="midCat"/>
      </c:valAx>
    </c:plotArea>
    <c:legend>
      <c:legendPos val="t"/>
      <c:overlay val="0"/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50884730722725"/>
          <c:y val="7.2990613015478531E-2"/>
          <c:w val="0.72128051768465062"/>
          <c:h val="0.74204508498134392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'Rated Power-Effic BP'!$C$1</c:f>
              <c:strCache>
                <c:ptCount val="1"/>
                <c:pt idx="0">
                  <c:v>GF0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Power-Effic BP'!$K$6:$K$8</c:f>
                <c:numCache>
                  <c:formatCode>General</c:formatCode>
                  <c:ptCount val="3"/>
                  <c:pt idx="0">
                    <c:v>8.1096478843610084E-2</c:v>
                  </c:pt>
                  <c:pt idx="1">
                    <c:v>2.3497864128931886E-2</c:v>
                  </c:pt>
                  <c:pt idx="2">
                    <c:v>0.18322178440504117</c:v>
                  </c:pt>
                </c:numCache>
              </c:numRef>
            </c:plus>
            <c:minus>
              <c:numRef>
                <c:f>'Rated Power-Effic BP'!$K$6:$K$8</c:f>
                <c:numCache>
                  <c:formatCode>General</c:formatCode>
                  <c:ptCount val="3"/>
                  <c:pt idx="0">
                    <c:v>8.1096478843610084E-2</c:v>
                  </c:pt>
                  <c:pt idx="1">
                    <c:v>2.3497864128931886E-2</c:v>
                  </c:pt>
                  <c:pt idx="2">
                    <c:v>0.18322178440504117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Power-Effic BP'!$C$6:$C$8</c:f>
                <c:numCache>
                  <c:formatCode>General</c:formatCode>
                  <c:ptCount val="3"/>
                  <c:pt idx="0">
                    <c:v>115.56949869749918</c:v>
                  </c:pt>
                  <c:pt idx="1">
                    <c:v>25.272472641192547</c:v>
                  </c:pt>
                  <c:pt idx="2">
                    <c:v>129.98074278144941</c:v>
                  </c:pt>
                </c:numCache>
              </c:numRef>
            </c:plus>
            <c:minus>
              <c:numRef>
                <c:f>'Rated Power-Effic BP'!$C$6:$C$8</c:f>
                <c:numCache>
                  <c:formatCode>General</c:formatCode>
                  <c:ptCount val="3"/>
                  <c:pt idx="0">
                    <c:v>115.56949869749918</c:v>
                  </c:pt>
                  <c:pt idx="1">
                    <c:v>25.272472641192547</c:v>
                  </c:pt>
                  <c:pt idx="2">
                    <c:v>129.98074278144941</c:v>
                  </c:pt>
                </c:numCache>
              </c:numRef>
            </c:minus>
          </c:errBars>
          <c:xVal>
            <c:numRef>
              <c:f>'Rated Power-Effic BP'!$C$3:$C$5</c:f>
              <c:numCache>
                <c:formatCode>0</c:formatCode>
                <c:ptCount val="3"/>
                <c:pt idx="0">
                  <c:v>1093.4099026021413</c:v>
                </c:pt>
                <c:pt idx="1">
                  <c:v>768.42448162335586</c:v>
                </c:pt>
                <c:pt idx="2">
                  <c:v>345.34133885586726</c:v>
                </c:pt>
              </c:numCache>
            </c:numRef>
          </c:xVal>
          <c:yVal>
            <c:numRef>
              <c:f>'Rated Power-Effic BP'!$K$3:$K$5</c:f>
              <c:numCache>
                <c:formatCode>0.0%</c:formatCode>
                <c:ptCount val="3"/>
                <c:pt idx="0">
                  <c:v>0.53784359404690452</c:v>
                </c:pt>
                <c:pt idx="1">
                  <c:v>0.60923661381403449</c:v>
                </c:pt>
                <c:pt idx="2">
                  <c:v>0.29626197725818076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3C-4A7D-8EAB-AD522021901B}"/>
            </c:ext>
          </c:extLst>
        </c:ser>
        <c:ser>
          <c:idx val="2"/>
          <c:order val="1"/>
          <c:tx>
            <c:strRef>
              <c:f>'Rated Power-Effic BP'!$D$1</c:f>
              <c:strCache>
                <c:ptCount val="1"/>
                <c:pt idx="0">
                  <c:v>GF1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square"/>
            <c:size val="7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Power-Effic BP'!$L$6:$L$8</c:f>
                <c:numCache>
                  <c:formatCode>General</c:formatCode>
                  <c:ptCount val="3"/>
                  <c:pt idx="0">
                    <c:v>1.516069054070995E-2</c:v>
                  </c:pt>
                  <c:pt idx="2">
                    <c:v>7.3952227640543752E-2</c:v>
                  </c:pt>
                </c:numCache>
              </c:numRef>
            </c:plus>
            <c:minus>
              <c:numRef>
                <c:f>'Rated Power-Effic BP'!$L$6:$L$8</c:f>
                <c:numCache>
                  <c:formatCode>General</c:formatCode>
                  <c:ptCount val="3"/>
                  <c:pt idx="0">
                    <c:v>1.516069054070995E-2</c:v>
                  </c:pt>
                  <c:pt idx="2">
                    <c:v>7.3952227640543752E-2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'Rated Power-Effic BP'!$D$3:$D$5</c:f>
              <c:numCache>
                <c:formatCode>0</c:formatCode>
                <c:ptCount val="3"/>
                <c:pt idx="0">
                  <c:v>1133.8259462548749</c:v>
                </c:pt>
                <c:pt idx="2">
                  <c:v>324.43736074763336</c:v>
                </c:pt>
              </c:numCache>
            </c:numRef>
          </c:xVal>
          <c:yVal>
            <c:numRef>
              <c:f>'Rated Power-Effic BP'!$L$3:$L$5</c:f>
              <c:numCache>
                <c:formatCode>0.0%</c:formatCode>
                <c:ptCount val="3"/>
                <c:pt idx="0">
                  <c:v>0.57507036573909887</c:v>
                </c:pt>
                <c:pt idx="2">
                  <c:v>0.33567739431621907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3C-4A7D-8EAB-AD522021901B}"/>
            </c:ext>
          </c:extLst>
        </c:ser>
        <c:ser>
          <c:idx val="3"/>
          <c:order val="2"/>
          <c:tx>
            <c:strRef>
              <c:f>'Rated Power-Effic BP'!$E$1</c:f>
              <c:strCache>
                <c:ptCount val="1"/>
                <c:pt idx="0">
                  <c:v>GF2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Power-Effic BP'!$M$6:$M$8</c:f>
                <c:numCache>
                  <c:formatCode>General</c:formatCode>
                  <c:ptCount val="3"/>
                  <c:pt idx="0">
                    <c:v>3.2783585547307287E-2</c:v>
                  </c:pt>
                  <c:pt idx="1">
                    <c:v>5.6560804084863754E-2</c:v>
                  </c:pt>
                  <c:pt idx="2">
                    <c:v>0.16047224112987471</c:v>
                  </c:pt>
                </c:numCache>
              </c:numRef>
            </c:plus>
            <c:minus>
              <c:numRef>
                <c:f>'Rated Power-Effic BP'!$M$6:$M$8</c:f>
                <c:numCache>
                  <c:formatCode>General</c:formatCode>
                  <c:ptCount val="3"/>
                  <c:pt idx="0">
                    <c:v>3.2783585547307287E-2</c:v>
                  </c:pt>
                  <c:pt idx="1">
                    <c:v>5.6560804084863754E-2</c:v>
                  </c:pt>
                  <c:pt idx="2">
                    <c:v>0.16047224112987471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Power-Effic BP'!$E$6:$E$8</c:f>
                <c:numCache>
                  <c:formatCode>General</c:formatCode>
                  <c:ptCount val="3"/>
                  <c:pt idx="0">
                    <c:v>63.78574683273969</c:v>
                  </c:pt>
                  <c:pt idx="1">
                    <c:v>85.738089928898717</c:v>
                  </c:pt>
                  <c:pt idx="2">
                    <c:v>89.422540621698872</c:v>
                  </c:pt>
                </c:numCache>
              </c:numRef>
            </c:plus>
            <c:minus>
              <c:numRef>
                <c:f>'Rated Power-Effic BP'!$E$6:$E$8</c:f>
                <c:numCache>
                  <c:formatCode>General</c:formatCode>
                  <c:ptCount val="3"/>
                  <c:pt idx="0">
                    <c:v>63.78574683273969</c:v>
                  </c:pt>
                  <c:pt idx="1">
                    <c:v>85.738089928898717</c:v>
                  </c:pt>
                  <c:pt idx="2">
                    <c:v>89.422540621698872</c:v>
                  </c:pt>
                </c:numCache>
              </c:numRef>
            </c:minus>
          </c:errBars>
          <c:xVal>
            <c:numRef>
              <c:f>'Rated Power-Effic BP'!$E$3:$E$5</c:f>
              <c:numCache>
                <c:formatCode>0</c:formatCode>
                <c:ptCount val="3"/>
                <c:pt idx="0">
                  <c:v>962.95267144310617</c:v>
                </c:pt>
                <c:pt idx="1">
                  <c:v>706.58239688088804</c:v>
                </c:pt>
                <c:pt idx="2">
                  <c:v>290.46938026660104</c:v>
                </c:pt>
              </c:numCache>
            </c:numRef>
          </c:xVal>
          <c:yVal>
            <c:numRef>
              <c:f>'Rated Power-Effic BP'!$M$3:$M$5</c:f>
              <c:numCache>
                <c:formatCode>0.0%</c:formatCode>
                <c:ptCount val="3"/>
                <c:pt idx="0">
                  <c:v>0.67824521092900858</c:v>
                </c:pt>
                <c:pt idx="1">
                  <c:v>0.57617537171467148</c:v>
                </c:pt>
                <c:pt idx="2">
                  <c:v>0.40904276421741614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3C-4A7D-8EAB-AD5220219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945344"/>
        <c:axId val="105951616"/>
      </c:scatterChart>
      <c:valAx>
        <c:axId val="105945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Power [W]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5951616"/>
        <c:crosses val="autoZero"/>
        <c:crossBetween val="midCat"/>
      </c:valAx>
      <c:valAx>
        <c:axId val="105951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Thermal Efficiency [%]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59453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9600664059531521"/>
          <c:y val="0.18255244410238253"/>
          <c:w val="7.3956239879814714E-2"/>
          <c:h val="0.54164387346318921"/>
        </c:manualLayout>
      </c:layout>
      <c:overlay val="0"/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50884730722725"/>
          <c:y val="7.2990613015478531E-2"/>
          <c:w val="0.72128051768465062"/>
          <c:h val="0.74204508498134392"/>
        </c:manualLayout>
      </c:layout>
      <c:scatterChart>
        <c:scatterStyle val="smoothMarker"/>
        <c:varyColors val="0"/>
        <c:ser>
          <c:idx val="4"/>
          <c:order val="0"/>
          <c:tx>
            <c:strRef>
              <c:f>'Rated Power-Effic BP'!$F$1</c:f>
              <c:strCache>
                <c:ptCount val="1"/>
                <c:pt idx="0">
                  <c:v>P0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Power-Effic BP'!$N$6:$N$8</c:f>
                <c:numCache>
                  <c:formatCode>General</c:formatCode>
                  <c:ptCount val="3"/>
                  <c:pt idx="0">
                    <c:v>1.0519415598896725E-2</c:v>
                  </c:pt>
                  <c:pt idx="1">
                    <c:v>0.11843874053754011</c:v>
                  </c:pt>
                  <c:pt idx="2">
                    <c:v>5.9958755453716893E-2</c:v>
                  </c:pt>
                </c:numCache>
              </c:numRef>
            </c:plus>
            <c:minus>
              <c:numRef>
                <c:f>'Rated Power-Effic BP'!$N$6:$N$8</c:f>
                <c:numCache>
                  <c:formatCode>General</c:formatCode>
                  <c:ptCount val="3"/>
                  <c:pt idx="0">
                    <c:v>1.0519415598896725E-2</c:v>
                  </c:pt>
                  <c:pt idx="1">
                    <c:v>0.11843874053754011</c:v>
                  </c:pt>
                  <c:pt idx="2">
                    <c:v>5.9958755453716893E-2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Power-Effic BP'!$F$6:$F$8</c:f>
                <c:numCache>
                  <c:formatCode>General</c:formatCode>
                  <c:ptCount val="3"/>
                  <c:pt idx="0">
                    <c:v>110.00435504004872</c:v>
                  </c:pt>
                  <c:pt idx="1">
                    <c:v>258.87048437536919</c:v>
                  </c:pt>
                  <c:pt idx="2">
                    <c:v>150.26960359528482</c:v>
                  </c:pt>
                </c:numCache>
              </c:numRef>
            </c:plus>
            <c:minus>
              <c:numRef>
                <c:f>'Rated Power-Effic BP'!$F$6:$F$8</c:f>
                <c:numCache>
                  <c:formatCode>General</c:formatCode>
                  <c:ptCount val="3"/>
                  <c:pt idx="0">
                    <c:v>110.00435504004872</c:v>
                  </c:pt>
                  <c:pt idx="1">
                    <c:v>258.87048437536919</c:v>
                  </c:pt>
                  <c:pt idx="2">
                    <c:v>150.26960359528482</c:v>
                  </c:pt>
                </c:numCache>
              </c:numRef>
            </c:minus>
          </c:errBars>
          <c:xVal>
            <c:numRef>
              <c:f>'Rated Power-Effic BP'!$F$3:$F$5</c:f>
              <c:numCache>
                <c:formatCode>0</c:formatCode>
                <c:ptCount val="3"/>
                <c:pt idx="0">
                  <c:v>1319.8607967564747</c:v>
                </c:pt>
                <c:pt idx="1">
                  <c:v>1089.2100947918143</c:v>
                </c:pt>
                <c:pt idx="2">
                  <c:v>843.01901047648187</c:v>
                </c:pt>
              </c:numCache>
            </c:numRef>
          </c:xVal>
          <c:yVal>
            <c:numRef>
              <c:f>'Rated Power-Effic BP'!$N$3:$N$5</c:f>
              <c:numCache>
                <c:formatCode>0.0%</c:formatCode>
                <c:ptCount val="3"/>
                <c:pt idx="0">
                  <c:v>0.59908922909914863</c:v>
                </c:pt>
                <c:pt idx="1">
                  <c:v>0.48866683871229327</c:v>
                </c:pt>
                <c:pt idx="2">
                  <c:v>0.40902460466387119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CB-4304-B68B-B2F7F2631821}"/>
            </c:ext>
          </c:extLst>
        </c:ser>
        <c:ser>
          <c:idx val="5"/>
          <c:order val="1"/>
          <c:tx>
            <c:strRef>
              <c:f>'Rated Power-Effic BP'!$G$1</c:f>
              <c:strCache>
                <c:ptCount val="1"/>
                <c:pt idx="0">
                  <c:v>P1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plus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Power-Effic BP'!$O$6:$O$8</c:f>
                <c:numCache>
                  <c:formatCode>General</c:formatCode>
                  <c:ptCount val="3"/>
                  <c:pt idx="0">
                    <c:v>3.5713321500222169E-2</c:v>
                  </c:pt>
                  <c:pt idx="1">
                    <c:v>9.9181130928393979E-2</c:v>
                  </c:pt>
                  <c:pt idx="2">
                    <c:v>7.0262852636359951E-2</c:v>
                  </c:pt>
                </c:numCache>
              </c:numRef>
            </c:plus>
            <c:minus>
              <c:numRef>
                <c:f>'Rated Power-Effic BP'!$O$6:$O$8</c:f>
                <c:numCache>
                  <c:formatCode>General</c:formatCode>
                  <c:ptCount val="3"/>
                  <c:pt idx="0">
                    <c:v>3.5713321500222169E-2</c:v>
                  </c:pt>
                  <c:pt idx="1">
                    <c:v>9.9181130928393979E-2</c:v>
                  </c:pt>
                  <c:pt idx="2">
                    <c:v>7.0262852636359951E-2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Power-Effic BP'!$G$6:$G$8</c:f>
                <c:numCache>
                  <c:formatCode>General</c:formatCode>
                  <c:ptCount val="3"/>
                  <c:pt idx="0">
                    <c:v>8.8408589859473388</c:v>
                  </c:pt>
                  <c:pt idx="1">
                    <c:v>9.8083560118093533</c:v>
                  </c:pt>
                  <c:pt idx="2">
                    <c:v>257.28905100296186</c:v>
                  </c:pt>
                </c:numCache>
              </c:numRef>
            </c:plus>
            <c:minus>
              <c:numRef>
                <c:f>'Rated Power-Effic BP'!$G$6:$G$8</c:f>
                <c:numCache>
                  <c:formatCode>General</c:formatCode>
                  <c:ptCount val="3"/>
                  <c:pt idx="0">
                    <c:v>8.8408589859473388</c:v>
                  </c:pt>
                  <c:pt idx="1">
                    <c:v>9.8083560118093533</c:v>
                  </c:pt>
                  <c:pt idx="2">
                    <c:v>257.28905100296186</c:v>
                  </c:pt>
                </c:numCache>
              </c:numRef>
            </c:minus>
          </c:errBars>
          <c:xVal>
            <c:numRef>
              <c:f>'Rated Power-Effic BP'!$G$3:$G$5</c:f>
              <c:numCache>
                <c:formatCode>0</c:formatCode>
                <c:ptCount val="3"/>
                <c:pt idx="0">
                  <c:v>1192.2335963079561</c:v>
                </c:pt>
                <c:pt idx="1">
                  <c:v>1028.8904300570282</c:v>
                </c:pt>
                <c:pt idx="2">
                  <c:v>883.68972757242182</c:v>
                </c:pt>
              </c:numCache>
            </c:numRef>
          </c:xVal>
          <c:yVal>
            <c:numRef>
              <c:f>'Rated Power-Effic BP'!$O$3:$O$5</c:f>
              <c:numCache>
                <c:formatCode>0.0%</c:formatCode>
                <c:ptCount val="3"/>
                <c:pt idx="0">
                  <c:v>0.55671485569648638</c:v>
                </c:pt>
                <c:pt idx="1">
                  <c:v>0.33760872940462322</c:v>
                </c:pt>
                <c:pt idx="2">
                  <c:v>0.24353953731493552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8CB-4304-B68B-B2F7F2631821}"/>
            </c:ext>
          </c:extLst>
        </c:ser>
        <c:ser>
          <c:idx val="6"/>
          <c:order val="2"/>
          <c:tx>
            <c:strRef>
              <c:f>'Rated Power-Effic BP'!$H$1</c:f>
              <c:strCache>
                <c:ptCount val="1"/>
                <c:pt idx="0">
                  <c:v>P2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triangle"/>
            <c:size val="7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Power-Effic BP'!$P$6:$P$8</c:f>
                <c:numCache>
                  <c:formatCode>General</c:formatCode>
                  <c:ptCount val="3"/>
                  <c:pt idx="0">
                    <c:v>2.2653955181700568E-2</c:v>
                  </c:pt>
                  <c:pt idx="2">
                    <c:v>4.0215931945705642E-2</c:v>
                  </c:pt>
                </c:numCache>
              </c:numRef>
            </c:plus>
            <c:minus>
              <c:numRef>
                <c:f>'Rated Power-Effic BP'!$P$6:$P$8</c:f>
                <c:numCache>
                  <c:formatCode>General</c:formatCode>
                  <c:ptCount val="3"/>
                  <c:pt idx="0">
                    <c:v>2.2653955181700568E-2</c:v>
                  </c:pt>
                  <c:pt idx="2">
                    <c:v>4.0215931945705642E-2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Power-Effic BP'!$H$6:$H$8</c:f>
                <c:numCache>
                  <c:formatCode>General</c:formatCode>
                  <c:ptCount val="3"/>
                  <c:pt idx="0">
                    <c:v>55.188272357732473</c:v>
                  </c:pt>
                  <c:pt idx="2">
                    <c:v>72.682613633719825</c:v>
                  </c:pt>
                </c:numCache>
              </c:numRef>
            </c:plus>
            <c:minus>
              <c:numRef>
                <c:f>'Rated Power-Effic BP'!$H$6:$H$8</c:f>
                <c:numCache>
                  <c:formatCode>General</c:formatCode>
                  <c:ptCount val="3"/>
                  <c:pt idx="0">
                    <c:v>55.188272357732473</c:v>
                  </c:pt>
                  <c:pt idx="2">
                    <c:v>72.682613633719825</c:v>
                  </c:pt>
                </c:numCache>
              </c:numRef>
            </c:minus>
          </c:errBars>
          <c:xVal>
            <c:numRef>
              <c:f>'Rated Power-Effic BP'!$H$3:$H$5</c:f>
              <c:numCache>
                <c:formatCode>0</c:formatCode>
                <c:ptCount val="3"/>
                <c:pt idx="0">
                  <c:v>796.80409771178211</c:v>
                </c:pt>
                <c:pt idx="2">
                  <c:v>453.86332806463997</c:v>
                </c:pt>
              </c:numCache>
            </c:numRef>
          </c:xVal>
          <c:yVal>
            <c:numRef>
              <c:f>'Rated Power-Effic BP'!$P$3:$P$5</c:f>
              <c:numCache>
                <c:formatCode>0.0%</c:formatCode>
                <c:ptCount val="3"/>
                <c:pt idx="0">
                  <c:v>0.41380979522503653</c:v>
                </c:pt>
                <c:pt idx="2">
                  <c:v>0.32690796764561131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8CB-4304-B68B-B2F7F2631821}"/>
            </c:ext>
          </c:extLst>
        </c:ser>
        <c:ser>
          <c:idx val="7"/>
          <c:order val="3"/>
          <c:tx>
            <c:strRef>
              <c:f>'Rated Power-Effic BP'!$I$1</c:f>
              <c:strCache>
                <c:ptCount val="1"/>
                <c:pt idx="0">
                  <c:v>P3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dash"/>
            <c:size val="7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Power-Effic BP'!$Q$6:$Q$8</c:f>
                <c:numCache>
                  <c:formatCode>General</c:formatCode>
                  <c:ptCount val="3"/>
                  <c:pt idx="0">
                    <c:v>4.5918219174807103E-2</c:v>
                  </c:pt>
                  <c:pt idx="1">
                    <c:v>9.1322446482861808E-2</c:v>
                  </c:pt>
                  <c:pt idx="2">
                    <c:v>0.15800661732309262</c:v>
                  </c:pt>
                </c:numCache>
              </c:numRef>
            </c:plus>
            <c:minus>
              <c:numRef>
                <c:f>'Rated Power-Effic BP'!$Q$6:$Q$8</c:f>
                <c:numCache>
                  <c:formatCode>General</c:formatCode>
                  <c:ptCount val="3"/>
                  <c:pt idx="0">
                    <c:v>4.5918219174807103E-2</c:v>
                  </c:pt>
                  <c:pt idx="1">
                    <c:v>9.1322446482861808E-2</c:v>
                  </c:pt>
                  <c:pt idx="2">
                    <c:v>0.15800661732309262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Power-Effic BP'!$I$6:$I$8</c:f>
                <c:numCache>
                  <c:formatCode>General</c:formatCode>
                  <c:ptCount val="3"/>
                  <c:pt idx="0">
                    <c:v>197.67973561388669</c:v>
                  </c:pt>
                  <c:pt idx="1">
                    <c:v>254.76205325228889</c:v>
                  </c:pt>
                  <c:pt idx="2">
                    <c:v>45.553701503723275</c:v>
                  </c:pt>
                </c:numCache>
              </c:numRef>
            </c:plus>
            <c:minus>
              <c:numRef>
                <c:f>'Rated Power-Effic BP'!$I$6:$I$8</c:f>
                <c:numCache>
                  <c:formatCode>General</c:formatCode>
                  <c:ptCount val="3"/>
                  <c:pt idx="0">
                    <c:v>197.67973561388669</c:v>
                  </c:pt>
                  <c:pt idx="1">
                    <c:v>254.76205325228889</c:v>
                  </c:pt>
                  <c:pt idx="2">
                    <c:v>45.553701503723275</c:v>
                  </c:pt>
                </c:numCache>
              </c:numRef>
            </c:minus>
          </c:errBars>
          <c:xVal>
            <c:numRef>
              <c:f>'Rated Power-Effic BP'!$I$3:$I$5</c:f>
              <c:numCache>
                <c:formatCode>0</c:formatCode>
                <c:ptCount val="3"/>
                <c:pt idx="0">
                  <c:v>3192.1568628236751</c:v>
                </c:pt>
                <c:pt idx="1">
                  <c:v>1357.7777775181128</c:v>
                </c:pt>
                <c:pt idx="2">
                  <c:v>255.65891468824589</c:v>
                </c:pt>
              </c:numCache>
            </c:numRef>
          </c:xVal>
          <c:yVal>
            <c:numRef>
              <c:f>'Rated Power-Effic BP'!$Q$3:$Q$5</c:f>
              <c:numCache>
                <c:formatCode>0.0%</c:formatCode>
                <c:ptCount val="3"/>
                <c:pt idx="0">
                  <c:v>0.57629680173929987</c:v>
                </c:pt>
                <c:pt idx="1">
                  <c:v>0.63330477522366535</c:v>
                </c:pt>
                <c:pt idx="2">
                  <c:v>0.18171359242424204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8CB-4304-B68B-B2F7F2631821}"/>
            </c:ext>
          </c:extLst>
        </c:ser>
        <c:ser>
          <c:idx val="8"/>
          <c:order val="4"/>
          <c:tx>
            <c:strRef>
              <c:f>'Rated Power-Effic BP'!$J$1</c:f>
              <c:strCache>
                <c:ptCount val="1"/>
                <c:pt idx="0">
                  <c:v>P4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x"/>
            <c:size val="7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Power-Effic BP'!$R$6:$R$8</c:f>
                <c:numCache>
                  <c:formatCode>General</c:formatCode>
                  <c:ptCount val="3"/>
                  <c:pt idx="0">
                    <c:v>9.7481167853625643E-3</c:v>
                  </c:pt>
                  <c:pt idx="1">
                    <c:v>5.1608538959353294E-2</c:v>
                  </c:pt>
                  <c:pt idx="2">
                    <c:v>9.1133072500500317E-2</c:v>
                  </c:pt>
                </c:numCache>
              </c:numRef>
            </c:plus>
            <c:minus>
              <c:numRef>
                <c:f>'Rated Power-Effic BP'!$R$6:$R$8</c:f>
                <c:numCache>
                  <c:formatCode>General</c:formatCode>
                  <c:ptCount val="3"/>
                  <c:pt idx="0">
                    <c:v>9.7481167853625643E-3</c:v>
                  </c:pt>
                  <c:pt idx="1">
                    <c:v>5.1608538959353294E-2</c:v>
                  </c:pt>
                  <c:pt idx="2">
                    <c:v>9.1133072500500317E-2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Power-Effic BP'!$J$6:$J$8</c:f>
                <c:numCache>
                  <c:formatCode>General</c:formatCode>
                  <c:ptCount val="3"/>
                  <c:pt idx="0">
                    <c:v>5.6308844053805043</c:v>
                  </c:pt>
                  <c:pt idx="1">
                    <c:v>121.20655285708743</c:v>
                  </c:pt>
                  <c:pt idx="2">
                    <c:v>259.4547986384182</c:v>
                  </c:pt>
                </c:numCache>
              </c:numRef>
            </c:plus>
            <c:minus>
              <c:numRef>
                <c:f>'Rated Power-Effic BP'!$J$6:$J$8</c:f>
                <c:numCache>
                  <c:formatCode>General</c:formatCode>
                  <c:ptCount val="3"/>
                  <c:pt idx="0">
                    <c:v>5.6308844053805043</c:v>
                  </c:pt>
                  <c:pt idx="1">
                    <c:v>121.20655285708743</c:v>
                  </c:pt>
                  <c:pt idx="2">
                    <c:v>259.4547986384182</c:v>
                  </c:pt>
                </c:numCache>
              </c:numRef>
            </c:minus>
          </c:errBars>
          <c:xVal>
            <c:numRef>
              <c:f>'Rated Power-Effic BP'!$J$3:$J$5</c:f>
              <c:numCache>
                <c:formatCode>0</c:formatCode>
                <c:ptCount val="3"/>
                <c:pt idx="0">
                  <c:v>1045.8965765089656</c:v>
                </c:pt>
                <c:pt idx="1">
                  <c:v>816.98781491840816</c:v>
                </c:pt>
                <c:pt idx="2">
                  <c:v>623.85753535349625</c:v>
                </c:pt>
              </c:numCache>
            </c:numRef>
          </c:xVal>
          <c:yVal>
            <c:numRef>
              <c:f>'Rated Power-Effic BP'!$R$3:$R$5</c:f>
              <c:numCache>
                <c:formatCode>0.0%</c:formatCode>
                <c:ptCount val="3"/>
                <c:pt idx="0">
                  <c:v>0.5336275120409012</c:v>
                </c:pt>
                <c:pt idx="1">
                  <c:v>0.38075046333385493</c:v>
                </c:pt>
                <c:pt idx="2">
                  <c:v>0.20467403301575596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8CB-4304-B68B-B2F7F2631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888768"/>
        <c:axId val="106042496"/>
      </c:scatterChart>
      <c:valAx>
        <c:axId val="105888768"/>
        <c:scaling>
          <c:orientation val="minMax"/>
          <c:max val="2500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Power [W]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6042496"/>
        <c:crosses val="autoZero"/>
        <c:crossBetween val="midCat"/>
      </c:valAx>
      <c:valAx>
        <c:axId val="106042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Thermal Efficiency [%]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58887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9600664059531521"/>
          <c:y val="0.18255244410238253"/>
          <c:w val="7.3956239879814714E-2"/>
          <c:h val="0.54164387346318921"/>
        </c:manualLayout>
      </c:layout>
      <c:overlay val="0"/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50884730722731"/>
          <c:y val="7.2990613015478573E-2"/>
          <c:w val="0.72128051768465062"/>
          <c:h val="0.74204508498134392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'Rated Power-COr SP'!$C$1</c:f>
              <c:strCache>
                <c:ptCount val="1"/>
                <c:pt idx="0">
                  <c:v>GF0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Power-COr SP'!$K$6:$K$8</c:f>
                <c:numCache>
                  <c:formatCode>General</c:formatCode>
                  <c:ptCount val="3"/>
                  <c:pt idx="0">
                    <c:v>7.9943575352009119E-3</c:v>
                  </c:pt>
                  <c:pt idx="1">
                    <c:v>8.281299290298293E-3</c:v>
                  </c:pt>
                  <c:pt idx="2">
                    <c:v>2.7178704293897448E-4</c:v>
                  </c:pt>
                </c:numCache>
              </c:numRef>
            </c:plus>
            <c:minus>
              <c:numRef>
                <c:f>'Rated Power-COr SP'!$K$6:$K$8</c:f>
                <c:numCache>
                  <c:formatCode>General</c:formatCode>
                  <c:ptCount val="3"/>
                  <c:pt idx="0">
                    <c:v>7.9943575352009119E-3</c:v>
                  </c:pt>
                  <c:pt idx="1">
                    <c:v>8.281299290298293E-3</c:v>
                  </c:pt>
                  <c:pt idx="2">
                    <c:v>2.7178704293897448E-4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Power-COr SP'!$C$6:$C$8</c:f>
                <c:numCache>
                  <c:formatCode>General</c:formatCode>
                  <c:ptCount val="3"/>
                  <c:pt idx="0">
                    <c:v>37.636732996562159</c:v>
                  </c:pt>
                  <c:pt idx="1">
                    <c:v>101.39352569714904</c:v>
                  </c:pt>
                  <c:pt idx="2">
                    <c:v>87.465246828564929</c:v>
                  </c:pt>
                </c:numCache>
              </c:numRef>
            </c:plus>
            <c:minus>
              <c:numRef>
                <c:f>'Rated Power-COr SP'!$C$6:$C$8</c:f>
                <c:numCache>
                  <c:formatCode>General</c:formatCode>
                  <c:ptCount val="3"/>
                  <c:pt idx="0">
                    <c:v>37.636732996562159</c:v>
                  </c:pt>
                  <c:pt idx="1">
                    <c:v>101.39352569714904</c:v>
                  </c:pt>
                  <c:pt idx="2">
                    <c:v>87.465246828564929</c:v>
                  </c:pt>
                </c:numCache>
              </c:numRef>
            </c:minus>
          </c:errBars>
          <c:xVal>
            <c:numRef>
              <c:f>'Rated Power-COr SP'!$C$3:$C$5</c:f>
              <c:numCache>
                <c:formatCode>0</c:formatCode>
                <c:ptCount val="3"/>
                <c:pt idx="0">
                  <c:v>1065.7333431782592</c:v>
                </c:pt>
                <c:pt idx="1">
                  <c:v>818.36482790455102</c:v>
                </c:pt>
                <c:pt idx="2">
                  <c:v>279.7287910307366</c:v>
                </c:pt>
              </c:numCache>
            </c:numRef>
          </c:xVal>
          <c:yVal>
            <c:numRef>
              <c:f>'Rated Power-COr SP'!$K$3:$K$5</c:f>
              <c:numCache>
                <c:formatCode>0.00%</c:formatCode>
                <c:ptCount val="3"/>
                <c:pt idx="0">
                  <c:v>5.8310175506324648E-2</c:v>
                </c:pt>
                <c:pt idx="1">
                  <c:v>3.8407782074096376E-2</c:v>
                </c:pt>
                <c:pt idx="2">
                  <c:v>2.9690364162645601E-3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F5-4EB5-8FDE-841FA72C1241}"/>
            </c:ext>
          </c:extLst>
        </c:ser>
        <c:ser>
          <c:idx val="2"/>
          <c:order val="1"/>
          <c:tx>
            <c:strRef>
              <c:f>'Rated Power-COr SP'!$D$1</c:f>
              <c:strCache>
                <c:ptCount val="1"/>
                <c:pt idx="0">
                  <c:v>GF1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square"/>
            <c:size val="7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Power-COr SP'!$L$6:$L$8</c:f>
                <c:numCache>
                  <c:formatCode>General</c:formatCode>
                  <c:ptCount val="3"/>
                  <c:pt idx="0">
                    <c:v>7.6817056946398604E-4</c:v>
                  </c:pt>
                  <c:pt idx="2">
                    <c:v>1.6009790033403432E-3</c:v>
                  </c:pt>
                </c:numCache>
              </c:numRef>
            </c:plus>
            <c:minus>
              <c:numRef>
                <c:f>'Rated Power-COr SP'!$L$6:$L$8</c:f>
                <c:numCache>
                  <c:formatCode>General</c:formatCode>
                  <c:ptCount val="3"/>
                  <c:pt idx="0">
                    <c:v>7.6817056946398604E-4</c:v>
                  </c:pt>
                  <c:pt idx="2">
                    <c:v>1.6009790033403432E-3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'Rated Power-COr SP'!$D$3:$D$5</c:f>
              <c:numCache>
                <c:formatCode>0</c:formatCode>
                <c:ptCount val="3"/>
                <c:pt idx="0">
                  <c:v>1233.7883213334101</c:v>
                </c:pt>
                <c:pt idx="2">
                  <c:v>301.73101023065698</c:v>
                </c:pt>
              </c:numCache>
            </c:numRef>
          </c:xVal>
          <c:yVal>
            <c:numRef>
              <c:f>'Rated Power-COr SP'!$L$3:$L$5</c:f>
              <c:numCache>
                <c:formatCode>0.00%</c:formatCode>
                <c:ptCount val="3"/>
                <c:pt idx="0">
                  <c:v>5.5701684893626389E-2</c:v>
                </c:pt>
                <c:pt idx="2">
                  <c:v>1.1322381766647766E-2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5F5-4EB5-8FDE-841FA72C1241}"/>
            </c:ext>
          </c:extLst>
        </c:ser>
        <c:ser>
          <c:idx val="3"/>
          <c:order val="2"/>
          <c:tx>
            <c:strRef>
              <c:f>'Rated Power-COr SP'!$E$1</c:f>
              <c:strCache>
                <c:ptCount val="1"/>
                <c:pt idx="0">
                  <c:v>GF2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Power-COr SP'!$M$6:$M$8</c:f>
                <c:numCache>
                  <c:formatCode>General</c:formatCode>
                  <c:ptCount val="3"/>
                  <c:pt idx="0">
                    <c:v>4.8425526338367365E-3</c:v>
                  </c:pt>
                  <c:pt idx="1">
                    <c:v>1.2837441643123101E-3</c:v>
                  </c:pt>
                  <c:pt idx="2">
                    <c:v>1.2105233554482238E-3</c:v>
                  </c:pt>
                </c:numCache>
              </c:numRef>
            </c:plus>
            <c:minus>
              <c:numRef>
                <c:f>'Rated Power-COr SP'!$M$6:$M$8</c:f>
                <c:numCache>
                  <c:formatCode>General</c:formatCode>
                  <c:ptCount val="3"/>
                  <c:pt idx="0">
                    <c:v>4.8425526338367365E-3</c:v>
                  </c:pt>
                  <c:pt idx="1">
                    <c:v>1.2837441643123101E-3</c:v>
                  </c:pt>
                  <c:pt idx="2">
                    <c:v>1.2105233554482238E-3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Power-COr SP'!$E$6:$E$8</c:f>
                <c:numCache>
                  <c:formatCode>General</c:formatCode>
                  <c:ptCount val="3"/>
                  <c:pt idx="0">
                    <c:v>29.66858612747453</c:v>
                  </c:pt>
                  <c:pt idx="1">
                    <c:v>65.639159959846296</c:v>
                  </c:pt>
                  <c:pt idx="2">
                    <c:v>55.659639265946844</c:v>
                  </c:pt>
                </c:numCache>
              </c:numRef>
            </c:plus>
            <c:minus>
              <c:numRef>
                <c:f>'Rated Power-COr SP'!$E$6:$E$8</c:f>
                <c:numCache>
                  <c:formatCode>General</c:formatCode>
                  <c:ptCount val="3"/>
                  <c:pt idx="0">
                    <c:v>29.66858612747453</c:v>
                  </c:pt>
                  <c:pt idx="1">
                    <c:v>65.639159959846296</c:v>
                  </c:pt>
                  <c:pt idx="2">
                    <c:v>55.659639265946844</c:v>
                  </c:pt>
                </c:numCache>
              </c:numRef>
            </c:minus>
          </c:errBars>
          <c:xVal>
            <c:numRef>
              <c:f>'Rated Power-COr SP'!$E$3:$E$5</c:f>
              <c:numCache>
                <c:formatCode>0</c:formatCode>
                <c:ptCount val="3"/>
                <c:pt idx="0">
                  <c:v>908.33412465538902</c:v>
                </c:pt>
                <c:pt idx="1">
                  <c:v>618.68822546364356</c:v>
                </c:pt>
                <c:pt idx="2">
                  <c:v>166.1402917874361</c:v>
                </c:pt>
              </c:numCache>
            </c:numRef>
          </c:xVal>
          <c:yVal>
            <c:numRef>
              <c:f>'Rated Power-COr SP'!$M$3:$M$5</c:f>
              <c:numCache>
                <c:formatCode>0.00%</c:formatCode>
                <c:ptCount val="3"/>
                <c:pt idx="0">
                  <c:v>2.9571832034786999E-2</c:v>
                </c:pt>
                <c:pt idx="1">
                  <c:v>2.2726753000689538E-2</c:v>
                </c:pt>
                <c:pt idx="2">
                  <c:v>3.0578943527646194E-3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5F5-4EB5-8FDE-841FA72C1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555328"/>
        <c:axId val="91556864"/>
      </c:scatterChart>
      <c:valAx>
        <c:axId val="9155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Power [W]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556864"/>
        <c:crosses val="autoZero"/>
        <c:crossBetween val="midCat"/>
      </c:valAx>
      <c:valAx>
        <c:axId val="91556864"/>
        <c:scaling>
          <c:orientation val="minMax"/>
          <c:max val="0.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COr (CO/CO2</a:t>
                </a:r>
                <a:r>
                  <a:rPr lang="en-GB" baseline="0"/>
                  <a:t> ratio) </a:t>
                </a:r>
                <a:r>
                  <a:rPr lang="en-GB"/>
                  <a:t>[%]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5553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9600664059531521"/>
          <c:y val="0.18255244410238264"/>
          <c:w val="7.3956239879814742E-2"/>
          <c:h val="0.54164387346318987"/>
        </c:manualLayout>
      </c:layout>
      <c:overlay val="0"/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50884730722731"/>
          <c:y val="7.2990613015478573E-2"/>
          <c:w val="0.72128051768465062"/>
          <c:h val="0.74204508498134392"/>
        </c:manualLayout>
      </c:layout>
      <c:scatterChart>
        <c:scatterStyle val="smoothMarker"/>
        <c:varyColors val="0"/>
        <c:ser>
          <c:idx val="4"/>
          <c:order val="0"/>
          <c:tx>
            <c:strRef>
              <c:f>'Rated Power-COr SP'!$F$1</c:f>
              <c:strCache>
                <c:ptCount val="1"/>
                <c:pt idx="0">
                  <c:v>P0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Power-COr SP'!$N$6:$N$8</c:f>
                <c:numCache>
                  <c:formatCode>General</c:formatCode>
                  <c:ptCount val="3"/>
                  <c:pt idx="0">
                    <c:v>7.2631617979467449E-3</c:v>
                  </c:pt>
                  <c:pt idx="1">
                    <c:v>2.7555635496183447E-2</c:v>
                  </c:pt>
                  <c:pt idx="2">
                    <c:v>2.6888833349385684E-2</c:v>
                  </c:pt>
                </c:numCache>
              </c:numRef>
            </c:plus>
            <c:minus>
              <c:numRef>
                <c:f>'Rated Power-COr SP'!$N$6:$N$8</c:f>
                <c:numCache>
                  <c:formatCode>General</c:formatCode>
                  <c:ptCount val="3"/>
                  <c:pt idx="0">
                    <c:v>7.2631617979467449E-3</c:v>
                  </c:pt>
                  <c:pt idx="1">
                    <c:v>2.7555635496183447E-2</c:v>
                  </c:pt>
                  <c:pt idx="2">
                    <c:v>2.6888833349385684E-2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Power-COr SP'!$F$6:$F$8</c:f>
                <c:numCache>
                  <c:formatCode>General</c:formatCode>
                  <c:ptCount val="3"/>
                  <c:pt idx="0">
                    <c:v>105.1771429089524</c:v>
                  </c:pt>
                  <c:pt idx="1">
                    <c:v>198.20860463089181</c:v>
                  </c:pt>
                  <c:pt idx="2">
                    <c:v>91.942566884412742</c:v>
                  </c:pt>
                </c:numCache>
              </c:numRef>
            </c:plus>
            <c:minus>
              <c:numRef>
                <c:f>'Rated Power-COr SP'!$F$6:$F$8</c:f>
                <c:numCache>
                  <c:formatCode>General</c:formatCode>
                  <c:ptCount val="3"/>
                  <c:pt idx="0">
                    <c:v>105.1771429089524</c:v>
                  </c:pt>
                  <c:pt idx="1">
                    <c:v>198.20860463089181</c:v>
                  </c:pt>
                  <c:pt idx="2">
                    <c:v>91.942566884412742</c:v>
                  </c:pt>
                </c:numCache>
              </c:numRef>
            </c:minus>
          </c:errBars>
          <c:xVal>
            <c:numRef>
              <c:f>'Rated Power-COr SP'!$F$3:$F$5</c:f>
              <c:numCache>
                <c:formatCode>0</c:formatCode>
                <c:ptCount val="3"/>
                <c:pt idx="0">
                  <c:v>1375.919858957971</c:v>
                </c:pt>
                <c:pt idx="1">
                  <c:v>1076.6574728344149</c:v>
                </c:pt>
                <c:pt idx="2">
                  <c:v>561.77618868135107</c:v>
                </c:pt>
              </c:numCache>
            </c:numRef>
          </c:xVal>
          <c:yVal>
            <c:numRef>
              <c:f>'Rated Power-COr SP'!$N$3:$N$5</c:f>
              <c:numCache>
                <c:formatCode>0.00%</c:formatCode>
                <c:ptCount val="3"/>
                <c:pt idx="0">
                  <c:v>4.6153336850985514E-2</c:v>
                </c:pt>
                <c:pt idx="1">
                  <c:v>8.9809114338445059E-2</c:v>
                </c:pt>
                <c:pt idx="2">
                  <c:v>2.5935398394196962E-2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B0F-4E27-8D0A-CA34E3F434B4}"/>
            </c:ext>
          </c:extLst>
        </c:ser>
        <c:ser>
          <c:idx val="5"/>
          <c:order val="1"/>
          <c:tx>
            <c:strRef>
              <c:f>'Rated Power-COr SP'!$G$1</c:f>
              <c:strCache>
                <c:ptCount val="1"/>
                <c:pt idx="0">
                  <c:v>P1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plus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Power-COr SP'!$O$6:$O$8</c:f>
                <c:numCache>
                  <c:formatCode>General</c:formatCode>
                  <c:ptCount val="3"/>
                  <c:pt idx="0">
                    <c:v>2.5943922446266224E-3</c:v>
                  </c:pt>
                  <c:pt idx="1">
                    <c:v>2.9265862766728141E-3</c:v>
                  </c:pt>
                  <c:pt idx="2">
                    <c:v>1.4613513013331211E-3</c:v>
                  </c:pt>
                </c:numCache>
              </c:numRef>
            </c:plus>
            <c:minus>
              <c:numRef>
                <c:f>'Rated Power-COr SP'!$O$6:$O$8</c:f>
                <c:numCache>
                  <c:formatCode>General</c:formatCode>
                  <c:ptCount val="3"/>
                  <c:pt idx="0">
                    <c:v>2.5943922446266224E-3</c:v>
                  </c:pt>
                  <c:pt idx="1">
                    <c:v>2.9265862766728141E-3</c:v>
                  </c:pt>
                  <c:pt idx="2">
                    <c:v>1.4613513013331211E-3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Power-COr SP'!$G$6:$G$8</c:f>
                <c:numCache>
                  <c:formatCode>General</c:formatCode>
                  <c:ptCount val="3"/>
                  <c:pt idx="0">
                    <c:v>54.194475412425589</c:v>
                  </c:pt>
                  <c:pt idx="1">
                    <c:v>64.789853779418394</c:v>
                  </c:pt>
                  <c:pt idx="2">
                    <c:v>59.377441558051295</c:v>
                  </c:pt>
                </c:numCache>
              </c:numRef>
            </c:plus>
            <c:minus>
              <c:numRef>
                <c:f>'Rated Power-COr SP'!$G$6:$G$8</c:f>
                <c:numCache>
                  <c:formatCode>General</c:formatCode>
                  <c:ptCount val="3"/>
                  <c:pt idx="0">
                    <c:v>54.194475412425589</c:v>
                  </c:pt>
                  <c:pt idx="1">
                    <c:v>64.789853779418394</c:v>
                  </c:pt>
                  <c:pt idx="2">
                    <c:v>59.377441558051295</c:v>
                  </c:pt>
                </c:numCache>
              </c:numRef>
            </c:minus>
          </c:errBars>
          <c:xVal>
            <c:numRef>
              <c:f>'Rated Power-COr SP'!$G$3:$G$5</c:f>
              <c:numCache>
                <c:formatCode>0</c:formatCode>
                <c:ptCount val="3"/>
                <c:pt idx="0">
                  <c:v>1229.6205596719742</c:v>
                </c:pt>
                <c:pt idx="1">
                  <c:v>1188.4369115198422</c:v>
                </c:pt>
                <c:pt idx="2">
                  <c:v>1192.1516758279133</c:v>
                </c:pt>
              </c:numCache>
            </c:numRef>
          </c:xVal>
          <c:yVal>
            <c:numRef>
              <c:f>'Rated Power-COr SP'!$O$3:$O$5</c:f>
              <c:numCache>
                <c:formatCode>0.00%</c:formatCode>
                <c:ptCount val="3"/>
                <c:pt idx="0">
                  <c:v>7.2125689441153969E-3</c:v>
                </c:pt>
                <c:pt idx="1">
                  <c:v>1.1875698196350209E-2</c:v>
                </c:pt>
                <c:pt idx="2">
                  <c:v>2.0374395412735322E-2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B0F-4E27-8D0A-CA34E3F434B4}"/>
            </c:ext>
          </c:extLst>
        </c:ser>
        <c:ser>
          <c:idx val="6"/>
          <c:order val="2"/>
          <c:tx>
            <c:strRef>
              <c:f>'Rated Power-COr SP'!$H$1</c:f>
              <c:strCache>
                <c:ptCount val="1"/>
                <c:pt idx="0">
                  <c:v>P2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triangle"/>
            <c:size val="7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Power-COr SP'!$P$6:$P$8</c:f>
                <c:numCache>
                  <c:formatCode>General</c:formatCode>
                  <c:ptCount val="3"/>
                  <c:pt idx="0">
                    <c:v>9.938915701030017E-4</c:v>
                  </c:pt>
                  <c:pt idx="2">
                    <c:v>1.8314559847491985E-3</c:v>
                  </c:pt>
                </c:numCache>
              </c:numRef>
            </c:plus>
            <c:minus>
              <c:numRef>
                <c:f>'Rated Power-COr SP'!$P$6:$P$8</c:f>
                <c:numCache>
                  <c:formatCode>General</c:formatCode>
                  <c:ptCount val="3"/>
                  <c:pt idx="0">
                    <c:v>9.938915701030017E-4</c:v>
                  </c:pt>
                  <c:pt idx="2">
                    <c:v>1.8314559847491985E-3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Power-COr SP'!$H$6:$H$8</c:f>
                <c:numCache>
                  <c:formatCode>General</c:formatCode>
                  <c:ptCount val="3"/>
                  <c:pt idx="0">
                    <c:v>69.300080958365086</c:v>
                  </c:pt>
                  <c:pt idx="2">
                    <c:v>60.47544902995449</c:v>
                  </c:pt>
                </c:numCache>
              </c:numRef>
            </c:plus>
            <c:minus>
              <c:numRef>
                <c:f>'Rated Power-COr SP'!$H$6:$H$8</c:f>
                <c:numCache>
                  <c:formatCode>General</c:formatCode>
                  <c:ptCount val="3"/>
                  <c:pt idx="0">
                    <c:v>69.300080958365086</c:v>
                  </c:pt>
                  <c:pt idx="2">
                    <c:v>60.47544902995449</c:v>
                  </c:pt>
                </c:numCache>
              </c:numRef>
            </c:minus>
          </c:errBars>
          <c:xVal>
            <c:numRef>
              <c:f>'Rated Power-COr SP'!$H$3:$H$5</c:f>
              <c:numCache>
                <c:formatCode>0</c:formatCode>
                <c:ptCount val="3"/>
                <c:pt idx="0">
                  <c:v>775.08531647065138</c:v>
                </c:pt>
                <c:pt idx="2">
                  <c:v>511.66367399458636</c:v>
                </c:pt>
              </c:numCache>
            </c:numRef>
          </c:xVal>
          <c:yVal>
            <c:numRef>
              <c:f>'Rated Power-COr SP'!$P$3:$P$5</c:f>
              <c:numCache>
                <c:formatCode>0.00%</c:formatCode>
                <c:ptCount val="3"/>
                <c:pt idx="0">
                  <c:v>1.2163658948705985E-3</c:v>
                </c:pt>
                <c:pt idx="2">
                  <c:v>2.6011447278806795E-3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B0F-4E27-8D0A-CA34E3F434B4}"/>
            </c:ext>
          </c:extLst>
        </c:ser>
        <c:ser>
          <c:idx val="7"/>
          <c:order val="3"/>
          <c:tx>
            <c:strRef>
              <c:f>'Rated Power-COr SP'!$I$1</c:f>
              <c:strCache>
                <c:ptCount val="1"/>
                <c:pt idx="0">
                  <c:v>P3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dash"/>
            <c:size val="7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Power-COr SP'!$Q$6:$Q$8</c:f>
                <c:numCache>
                  <c:formatCode>General</c:formatCode>
                  <c:ptCount val="3"/>
                  <c:pt idx="0">
                    <c:v>1.8962622397294775E-3</c:v>
                  </c:pt>
                  <c:pt idx="1">
                    <c:v>1.6809813764589985E-3</c:v>
                  </c:pt>
                  <c:pt idx="2">
                    <c:v>3.8901248741559551E-3</c:v>
                  </c:pt>
                </c:numCache>
              </c:numRef>
            </c:plus>
            <c:minus>
              <c:numRef>
                <c:f>'Rated Power-COr SP'!$Q$6:$Q$8</c:f>
                <c:numCache>
                  <c:formatCode>General</c:formatCode>
                  <c:ptCount val="3"/>
                  <c:pt idx="0">
                    <c:v>1.8962622397294775E-3</c:v>
                  </c:pt>
                  <c:pt idx="1">
                    <c:v>1.6809813764589985E-3</c:v>
                  </c:pt>
                  <c:pt idx="2">
                    <c:v>3.8901248741559551E-3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Power-COr SP'!$I$6:$I$8</c:f>
                <c:numCache>
                  <c:formatCode>General</c:formatCode>
                  <c:ptCount val="3"/>
                  <c:pt idx="0">
                    <c:v>199.62307481395493</c:v>
                  </c:pt>
                  <c:pt idx="1">
                    <c:v>88.814206052677704</c:v>
                  </c:pt>
                  <c:pt idx="2">
                    <c:v>182.40578727027258</c:v>
                  </c:pt>
                </c:numCache>
              </c:numRef>
            </c:plus>
            <c:minus>
              <c:numRef>
                <c:f>'Rated Power-COr SP'!$I$6:$I$8</c:f>
                <c:numCache>
                  <c:formatCode>General</c:formatCode>
                  <c:ptCount val="3"/>
                  <c:pt idx="0">
                    <c:v>199.62307481395493</c:v>
                  </c:pt>
                  <c:pt idx="1">
                    <c:v>88.814206052677704</c:v>
                  </c:pt>
                  <c:pt idx="2">
                    <c:v>182.40578727027258</c:v>
                  </c:pt>
                </c:numCache>
              </c:numRef>
            </c:minus>
          </c:errBars>
          <c:xVal>
            <c:numRef>
              <c:f>'Rated Power-COr SP'!$I$3:$I$5</c:f>
              <c:numCache>
                <c:formatCode>0</c:formatCode>
                <c:ptCount val="3"/>
                <c:pt idx="0">
                  <c:v>1970.6477267652081</c:v>
                </c:pt>
                <c:pt idx="1">
                  <c:v>1366.1202184195697</c:v>
                </c:pt>
                <c:pt idx="2">
                  <c:v>838.2957393533087</c:v>
                </c:pt>
              </c:numCache>
            </c:numRef>
          </c:xVal>
          <c:yVal>
            <c:numRef>
              <c:f>'Rated Power-COr SP'!$Q$3:$Q$5</c:f>
              <c:numCache>
                <c:formatCode>0.00%</c:formatCode>
                <c:ptCount val="3"/>
                <c:pt idx="0">
                  <c:v>6.0649604594652197E-3</c:v>
                </c:pt>
                <c:pt idx="1">
                  <c:v>5.5729378873326232E-3</c:v>
                </c:pt>
                <c:pt idx="2">
                  <c:v>1.1130294858722441E-2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B0F-4E27-8D0A-CA34E3F434B4}"/>
            </c:ext>
          </c:extLst>
        </c:ser>
        <c:ser>
          <c:idx val="8"/>
          <c:order val="4"/>
          <c:tx>
            <c:strRef>
              <c:f>'Rated Power-COr SP'!$J$1</c:f>
              <c:strCache>
                <c:ptCount val="1"/>
                <c:pt idx="0">
                  <c:v>P4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x"/>
            <c:size val="7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Power-COr SP'!$R$6:$R$8</c:f>
                <c:numCache>
                  <c:formatCode>General</c:formatCode>
                  <c:ptCount val="3"/>
                  <c:pt idx="0">
                    <c:v>9.0803405997731505E-3</c:v>
                  </c:pt>
                  <c:pt idx="1">
                    <c:v>1.8793054496639119E-2</c:v>
                  </c:pt>
                  <c:pt idx="2">
                    <c:v>3.2918948687553115E-2</c:v>
                  </c:pt>
                </c:numCache>
              </c:numRef>
            </c:plus>
            <c:minus>
              <c:numRef>
                <c:f>'Rated Power-COr SP'!$R$6:$R$8</c:f>
                <c:numCache>
                  <c:formatCode>General</c:formatCode>
                  <c:ptCount val="3"/>
                  <c:pt idx="0">
                    <c:v>9.0803405997731505E-3</c:v>
                  </c:pt>
                  <c:pt idx="1">
                    <c:v>1.8793054496639119E-2</c:v>
                  </c:pt>
                  <c:pt idx="2">
                    <c:v>3.2918948687553115E-2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Power-COr SP'!$J$6:$J$8</c:f>
                <c:numCache>
                  <c:formatCode>General</c:formatCode>
                  <c:ptCount val="3"/>
                  <c:pt idx="0">
                    <c:v>48.530578927922711</c:v>
                  </c:pt>
                  <c:pt idx="1">
                    <c:v>169.70387710148503</c:v>
                  </c:pt>
                  <c:pt idx="2">
                    <c:v>76.6254738611687</c:v>
                  </c:pt>
                </c:numCache>
              </c:numRef>
            </c:plus>
            <c:minus>
              <c:numRef>
                <c:f>'Rated Power-COr SP'!$J$6:$J$8</c:f>
                <c:numCache>
                  <c:formatCode>General</c:formatCode>
                  <c:ptCount val="3"/>
                  <c:pt idx="0">
                    <c:v>48.530578927922711</c:v>
                  </c:pt>
                  <c:pt idx="1">
                    <c:v>169.70387710148503</c:v>
                  </c:pt>
                  <c:pt idx="2">
                    <c:v>76.6254738611687</c:v>
                  </c:pt>
                </c:numCache>
              </c:numRef>
            </c:minus>
          </c:errBars>
          <c:xVal>
            <c:numRef>
              <c:f>'Rated Power-COr SP'!$J$3:$J$5</c:f>
              <c:numCache>
                <c:formatCode>0</c:formatCode>
                <c:ptCount val="3"/>
                <c:pt idx="0">
                  <c:v>1033.8083086640897</c:v>
                </c:pt>
                <c:pt idx="1">
                  <c:v>718.95925774401996</c:v>
                </c:pt>
                <c:pt idx="2">
                  <c:v>268.10421805796869</c:v>
                </c:pt>
              </c:numCache>
            </c:numRef>
          </c:xVal>
          <c:yVal>
            <c:numRef>
              <c:f>'Rated Power-COr SP'!$R$3:$R$5</c:f>
              <c:numCache>
                <c:formatCode>0.00%</c:formatCode>
                <c:ptCount val="3"/>
                <c:pt idx="0">
                  <c:v>4.5961568728062487E-2</c:v>
                </c:pt>
                <c:pt idx="1">
                  <c:v>8.6808386281307812E-2</c:v>
                </c:pt>
                <c:pt idx="2">
                  <c:v>4.4061609185504447E-2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B0F-4E27-8D0A-CA34E3F434B4}"/>
            </c:ext>
          </c:extLst>
        </c:ser>
        <c:ser>
          <c:idx val="0"/>
          <c:order val="5"/>
          <c:tx>
            <c:strRef>
              <c:f>'Rated Power-COr SP'!$T$2</c:f>
              <c:strCache>
                <c:ptCount val="1"/>
                <c:pt idx="0">
                  <c:v>P4+</c:v>
                </c:pt>
              </c:strCache>
            </c:strRef>
          </c:tx>
          <c:xVal>
            <c:numRef>
              <c:f>'Rated Power-COr SP'!$W$2:$W$4</c:f>
              <c:numCache>
                <c:formatCode>0</c:formatCode>
                <c:ptCount val="3"/>
                <c:pt idx="0">
                  <c:v>1183.1932776211329</c:v>
                </c:pt>
                <c:pt idx="1">
                  <c:v>806.66666657275834</c:v>
                </c:pt>
                <c:pt idx="2">
                  <c:v>219.99999997438863</c:v>
                </c:pt>
              </c:numCache>
            </c:numRef>
          </c:xVal>
          <c:yVal>
            <c:numRef>
              <c:f>'Rated Power-COr SP'!$W$5:$W$7</c:f>
              <c:numCache>
                <c:formatCode>0.00%</c:formatCode>
                <c:ptCount val="3"/>
                <c:pt idx="0">
                  <c:v>2.4239664029236302E-2</c:v>
                </c:pt>
                <c:pt idx="1">
                  <c:v>9.9060190631290984E-2</c:v>
                </c:pt>
                <c:pt idx="2">
                  <c:v>1.3285433037068013E-2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B0F-4E27-8D0A-CA34E3F43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187392"/>
        <c:axId val="106201856"/>
      </c:scatterChart>
      <c:valAx>
        <c:axId val="106187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Power [W]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6201856"/>
        <c:crosses val="autoZero"/>
        <c:crossBetween val="midCat"/>
      </c:valAx>
      <c:valAx>
        <c:axId val="106201856"/>
        <c:scaling>
          <c:orientation val="minMax"/>
          <c:max val="0.1400000000000000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 b="1" i="0" baseline="0"/>
                  <a:t>COr (CO/CO2 ratio) [%]</a:t>
                </a:r>
                <a:endParaRPr lang="en-GB" sz="1400"/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618739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9600664059531521"/>
          <c:y val="0.18255244410238264"/>
          <c:w val="7.119524870081663E-2"/>
          <c:h val="0.4062329050973893"/>
        </c:manualLayout>
      </c:layout>
      <c:overlay val="0"/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37447988904297"/>
          <c:y val="4.4117647058823713E-2"/>
          <c:w val="0.72676837725381538"/>
          <c:h val="0.73284313725490291"/>
        </c:manualLayout>
      </c:layout>
      <c:scatterChart>
        <c:scatterStyle val="smoothMarker"/>
        <c:varyColors val="0"/>
        <c:ser>
          <c:idx val="4"/>
          <c:order val="0"/>
          <c:tx>
            <c:v>Average (+/- SD)</c:v>
          </c:tx>
          <c:spPr>
            <a:ln>
              <a:solidFill>
                <a:schemeClr val="tx1"/>
              </a:solidFill>
              <a:prstDash val="solid"/>
            </a:ln>
          </c:spPr>
          <c:marker>
            <c:symbol val="none"/>
          </c:marker>
          <c:errBars>
            <c:errDir val="x"/>
            <c:errBarType val="both"/>
            <c:errValType val="cust"/>
            <c:noEndCap val="0"/>
            <c:plus>
              <c:numRef>
                <c:f>'Power -v- Effic Raw Data'!$M$87:$M$89</c:f>
                <c:numCache>
                  <c:formatCode>General</c:formatCode>
                  <c:ptCount val="3"/>
                  <c:pt idx="0">
                    <c:v>115.56949869749918</c:v>
                  </c:pt>
                  <c:pt idx="1">
                    <c:v>25.272472641192547</c:v>
                  </c:pt>
                  <c:pt idx="2">
                    <c:v>129.98074278144941</c:v>
                  </c:pt>
                </c:numCache>
              </c:numRef>
            </c:plus>
            <c:minus>
              <c:numRef>
                <c:f>'Power -v- Effic Raw Data'!$M$87:$M$89</c:f>
                <c:numCache>
                  <c:formatCode>General</c:formatCode>
                  <c:ptCount val="3"/>
                  <c:pt idx="0">
                    <c:v>115.56949869749918</c:v>
                  </c:pt>
                  <c:pt idx="1">
                    <c:v>25.272472641192547</c:v>
                  </c:pt>
                  <c:pt idx="2">
                    <c:v>129.98074278144941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'Power -v- Effic Raw Data'!$N$87:$N$89</c:f>
                <c:numCache>
                  <c:formatCode>General</c:formatCode>
                  <c:ptCount val="3"/>
                  <c:pt idx="0">
                    <c:v>8.1096478843610084E-2</c:v>
                  </c:pt>
                  <c:pt idx="1">
                    <c:v>2.3497864128931886E-2</c:v>
                  </c:pt>
                  <c:pt idx="2">
                    <c:v>0.18322178440504117</c:v>
                  </c:pt>
                </c:numCache>
              </c:numRef>
            </c:plus>
            <c:minus>
              <c:numRef>
                <c:f>'Power -v- Effic Raw Data'!$N$87:$N$89</c:f>
                <c:numCache>
                  <c:formatCode>General</c:formatCode>
                  <c:ptCount val="3"/>
                  <c:pt idx="0">
                    <c:v>8.1096478843610084E-2</c:v>
                  </c:pt>
                  <c:pt idx="1">
                    <c:v>2.3497864128931886E-2</c:v>
                  </c:pt>
                  <c:pt idx="2">
                    <c:v>0.18322178440504117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'Power -v- Effic Raw Data'!$K$87:$K$89</c:f>
              <c:numCache>
                <c:formatCode>0</c:formatCode>
                <c:ptCount val="3"/>
                <c:pt idx="0">
                  <c:v>1093.4099026021413</c:v>
                </c:pt>
                <c:pt idx="1">
                  <c:v>768.42448162335586</c:v>
                </c:pt>
                <c:pt idx="2">
                  <c:v>345.34133885586726</c:v>
                </c:pt>
              </c:numCache>
            </c:numRef>
          </c:xVal>
          <c:yVal>
            <c:numRef>
              <c:f>'Power -v- Effic Raw Data'!$L$87:$L$89</c:f>
              <c:numCache>
                <c:formatCode>0.0%</c:formatCode>
                <c:ptCount val="3"/>
                <c:pt idx="0">
                  <c:v>0.53784359404690452</c:v>
                </c:pt>
                <c:pt idx="1">
                  <c:v>0.60923661381403449</c:v>
                </c:pt>
                <c:pt idx="2">
                  <c:v>0.29626197725818076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B1F-4BBC-A41C-4D54597019C4}"/>
            </c:ext>
          </c:extLst>
        </c:ser>
        <c:ser>
          <c:idx val="0"/>
          <c:order val="1"/>
          <c:tx>
            <c:strRef>
              <c:f>'Power -v- Effic Raw Data'!$E$5</c:f>
              <c:strCache>
                <c:ptCount val="1"/>
                <c:pt idx="0">
                  <c:v>High</c:v>
                </c:pt>
              </c:strCache>
            </c:strRef>
          </c:tx>
          <c:spPr>
            <a:ln>
              <a:noFill/>
            </a:ln>
          </c:spPr>
          <c:xVal>
            <c:numRef>
              <c:f>'Power -v- Effic Raw Data'!$J$5:$L$5</c:f>
              <c:numCache>
                <c:formatCode>0</c:formatCode>
                <c:ptCount val="3"/>
                <c:pt idx="0">
                  <c:v>1225.50567893172</c:v>
                </c:pt>
                <c:pt idx="1">
                  <c:v>1010.9504808068098</c:v>
                </c:pt>
                <c:pt idx="2">
                  <c:v>1043.7735480678937</c:v>
                </c:pt>
              </c:numCache>
            </c:numRef>
          </c:xVal>
          <c:yVal>
            <c:numRef>
              <c:f>'Power -v- Effic Raw Data'!$J$9:$L$9</c:f>
              <c:numCache>
                <c:formatCode>0.0%</c:formatCode>
                <c:ptCount val="3"/>
                <c:pt idx="0">
                  <c:v>0.4442399994906755</c:v>
                </c:pt>
                <c:pt idx="1">
                  <c:v>0.58231854894812241</c:v>
                </c:pt>
                <c:pt idx="2">
                  <c:v>0.58697223370191554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B1F-4BBC-A41C-4D54597019C4}"/>
            </c:ext>
          </c:extLst>
        </c:ser>
        <c:ser>
          <c:idx val="1"/>
          <c:order val="2"/>
          <c:tx>
            <c:strRef>
              <c:f>'Power -v- Effic Raw Data'!$E$6</c:f>
              <c:strCache>
                <c:ptCount val="1"/>
                <c:pt idx="0">
                  <c:v>Medium</c:v>
                </c:pt>
              </c:strCache>
            </c:strRef>
          </c:tx>
          <c:spPr>
            <a:ln>
              <a:noFill/>
            </a:ln>
          </c:spPr>
          <c:xVal>
            <c:numRef>
              <c:f>'Power -v- Effic Raw Data'!$J$6:$L$6</c:f>
              <c:numCache>
                <c:formatCode>0</c:formatCode>
                <c:ptCount val="3"/>
                <c:pt idx="1">
                  <c:v>786.29481840529445</c:v>
                </c:pt>
                <c:pt idx="2">
                  <c:v>750.55414484141738</c:v>
                </c:pt>
              </c:numCache>
            </c:numRef>
          </c:xVal>
          <c:yVal>
            <c:numRef>
              <c:f>'Power -v- Effic Raw Data'!$J$10:$L$10</c:f>
              <c:numCache>
                <c:formatCode>0.0%</c:formatCode>
                <c:ptCount val="3"/>
                <c:pt idx="1">
                  <c:v>0.62585211288300235</c:v>
                </c:pt>
                <c:pt idx="2">
                  <c:v>0.59262111474506662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B1F-4BBC-A41C-4D54597019C4}"/>
            </c:ext>
          </c:extLst>
        </c:ser>
        <c:ser>
          <c:idx val="2"/>
          <c:order val="3"/>
          <c:tx>
            <c:strRef>
              <c:f>'Power -v- Effic Raw Data'!$E$7</c:f>
              <c:strCache>
                <c:ptCount val="1"/>
                <c:pt idx="0">
                  <c:v>Low</c:v>
                </c:pt>
              </c:strCache>
            </c:strRef>
          </c:tx>
          <c:spPr>
            <a:ln>
              <a:noFill/>
            </a:ln>
          </c:spPr>
          <c:xVal>
            <c:numRef>
              <c:f>'Power -v- Effic Raw Data'!$J$7:$L$7</c:f>
              <c:numCache>
                <c:formatCode>0</c:formatCode>
                <c:ptCount val="3"/>
                <c:pt idx="0">
                  <c:v>454.71118708494294</c:v>
                </c:pt>
                <c:pt idx="1">
                  <c:v>379.67141750928459</c:v>
                </c:pt>
                <c:pt idx="2">
                  <c:v>201.64141197337418</c:v>
                </c:pt>
              </c:numCache>
            </c:numRef>
          </c:xVal>
          <c:yVal>
            <c:numRef>
              <c:f>'Power -v- Effic Raw Data'!$J$11:$L$11</c:f>
              <c:numCache>
                <c:formatCode>0.0%</c:formatCode>
                <c:ptCount val="3"/>
                <c:pt idx="0">
                  <c:v>0.29418720586071673</c:v>
                </c:pt>
                <c:pt idx="1">
                  <c:v>0.48051233676964134</c:v>
                </c:pt>
                <c:pt idx="2">
                  <c:v>0.11408638914418426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B1F-4BBC-A41C-4D5459701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122304"/>
        <c:axId val="89124224"/>
      </c:scatterChart>
      <c:valAx>
        <c:axId val="89122304"/>
        <c:scaling>
          <c:orientation val="minMax"/>
          <c:max val="14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Power [W]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9124224"/>
        <c:crosses val="autoZero"/>
        <c:crossBetween val="midCat"/>
        <c:majorUnit val="200"/>
      </c:valAx>
      <c:valAx>
        <c:axId val="89124224"/>
        <c:scaling>
          <c:orientation val="minMax"/>
          <c:max val="0.8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Thermal Efficiency [%]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91223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6045860772257865"/>
          <c:y val="0.15248366013071896"/>
          <c:w val="0.13784718657740663"/>
          <c:h val="0.51681488343368864"/>
        </c:manualLayout>
      </c:layout>
      <c:overlay val="0"/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50884730722736"/>
          <c:y val="7.29906130154786E-2"/>
          <c:w val="0.72128051768465062"/>
          <c:h val="0.74204508498134392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'Rated Power-COr BP'!$C$1</c:f>
              <c:strCache>
                <c:ptCount val="1"/>
                <c:pt idx="0">
                  <c:v>GF0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Power-COr BP'!$K$6:$K$8</c:f>
                <c:numCache>
                  <c:formatCode>General</c:formatCode>
                  <c:ptCount val="3"/>
                  <c:pt idx="0">
                    <c:v>1.5811197476547623E-2</c:v>
                  </c:pt>
                  <c:pt idx="1">
                    <c:v>4.6297499969765307E-3</c:v>
                  </c:pt>
                  <c:pt idx="2">
                    <c:v>6.924552275653785E-3</c:v>
                  </c:pt>
                </c:numCache>
              </c:numRef>
            </c:plus>
            <c:minus>
              <c:numRef>
                <c:f>'Rated Power-COr BP'!$K$6:$K$8</c:f>
                <c:numCache>
                  <c:formatCode>General</c:formatCode>
                  <c:ptCount val="3"/>
                  <c:pt idx="0">
                    <c:v>1.5811197476547623E-2</c:v>
                  </c:pt>
                  <c:pt idx="1">
                    <c:v>4.6297499969765307E-3</c:v>
                  </c:pt>
                  <c:pt idx="2">
                    <c:v>6.924552275653785E-3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Power-COr BP'!$C$6:$C$8</c:f>
                <c:numCache>
                  <c:formatCode>General</c:formatCode>
                  <c:ptCount val="3"/>
                  <c:pt idx="0">
                    <c:v>115.56949869749918</c:v>
                  </c:pt>
                  <c:pt idx="1">
                    <c:v>25.272472641192547</c:v>
                  </c:pt>
                  <c:pt idx="2">
                    <c:v>129.98074278144941</c:v>
                  </c:pt>
                </c:numCache>
              </c:numRef>
            </c:plus>
            <c:minus>
              <c:numRef>
                <c:f>'Rated Power-COr BP'!$C$6:$C$8</c:f>
                <c:numCache>
                  <c:formatCode>General</c:formatCode>
                  <c:ptCount val="3"/>
                  <c:pt idx="0">
                    <c:v>115.56949869749918</c:v>
                  </c:pt>
                  <c:pt idx="1">
                    <c:v>25.272472641192547</c:v>
                  </c:pt>
                  <c:pt idx="2">
                    <c:v>129.98074278144941</c:v>
                  </c:pt>
                </c:numCache>
              </c:numRef>
            </c:minus>
          </c:errBars>
          <c:xVal>
            <c:numRef>
              <c:f>'Rated Power-COr BP'!$C$3:$C$5</c:f>
              <c:numCache>
                <c:formatCode>0</c:formatCode>
                <c:ptCount val="3"/>
                <c:pt idx="0">
                  <c:v>1093.4099026021413</c:v>
                </c:pt>
                <c:pt idx="1">
                  <c:v>768.42448162335586</c:v>
                </c:pt>
                <c:pt idx="2">
                  <c:v>345.34133885586726</c:v>
                </c:pt>
              </c:numCache>
            </c:numRef>
          </c:xVal>
          <c:yVal>
            <c:numRef>
              <c:f>'Rated Power-COr BP'!$K$3:$K$5</c:f>
              <c:numCache>
                <c:formatCode>0.00%</c:formatCode>
                <c:ptCount val="3"/>
                <c:pt idx="0">
                  <c:v>7.506886445057466E-2</c:v>
                </c:pt>
                <c:pt idx="1">
                  <c:v>5.526173945229966E-2</c:v>
                </c:pt>
                <c:pt idx="2">
                  <c:v>9.5117988675838573E-3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AD7-4B53-AD53-DA1C242E4738}"/>
            </c:ext>
          </c:extLst>
        </c:ser>
        <c:ser>
          <c:idx val="2"/>
          <c:order val="1"/>
          <c:tx>
            <c:strRef>
              <c:f>'Rated Power-COr BP'!$D$1</c:f>
              <c:strCache>
                <c:ptCount val="1"/>
                <c:pt idx="0">
                  <c:v>GF1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square"/>
            <c:size val="7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Power-COr BP'!$L$6:$L$8</c:f>
                <c:numCache>
                  <c:formatCode>General</c:formatCode>
                  <c:ptCount val="3"/>
                  <c:pt idx="0">
                    <c:v>3.4663008476822459E-3</c:v>
                  </c:pt>
                  <c:pt idx="2">
                    <c:v>1.0046256053261667E-3</c:v>
                  </c:pt>
                </c:numCache>
              </c:numRef>
            </c:plus>
            <c:minus>
              <c:numRef>
                <c:f>'Rated Power-COr BP'!$L$6:$L$8</c:f>
                <c:numCache>
                  <c:formatCode>General</c:formatCode>
                  <c:ptCount val="3"/>
                  <c:pt idx="0">
                    <c:v>3.4663008476822459E-3</c:v>
                  </c:pt>
                  <c:pt idx="2">
                    <c:v>1.0046256053261667E-3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'Rated Power-COr BP'!$D$3:$D$5</c:f>
              <c:numCache>
                <c:formatCode>0</c:formatCode>
                <c:ptCount val="3"/>
                <c:pt idx="0">
                  <c:v>1133.8259462548749</c:v>
                </c:pt>
                <c:pt idx="2">
                  <c:v>324.43736074763336</c:v>
                </c:pt>
              </c:numCache>
            </c:numRef>
          </c:xVal>
          <c:yVal>
            <c:numRef>
              <c:f>'Rated Power-COr BP'!$L$3:$L$5</c:f>
              <c:numCache>
                <c:formatCode>0.00%</c:formatCode>
                <c:ptCount val="3"/>
                <c:pt idx="0">
                  <c:v>4.7371457038085096E-2</c:v>
                </c:pt>
                <c:pt idx="2">
                  <c:v>1.1748437618787091E-2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AD7-4B53-AD53-DA1C242E4738}"/>
            </c:ext>
          </c:extLst>
        </c:ser>
        <c:ser>
          <c:idx val="3"/>
          <c:order val="2"/>
          <c:tx>
            <c:strRef>
              <c:f>'Rated Power-COr BP'!$E$1</c:f>
              <c:strCache>
                <c:ptCount val="1"/>
                <c:pt idx="0">
                  <c:v>GF2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Power-COr BP'!$M$6:$M$8</c:f>
                <c:numCache>
                  <c:formatCode>General</c:formatCode>
                  <c:ptCount val="3"/>
                  <c:pt idx="0">
                    <c:v>4.1913776491336397E-3</c:v>
                  </c:pt>
                  <c:pt idx="1">
                    <c:v>1.1238740510937911E-2</c:v>
                  </c:pt>
                  <c:pt idx="2">
                    <c:v>8.6379634149194855E-4</c:v>
                  </c:pt>
                </c:numCache>
              </c:numRef>
            </c:plus>
            <c:minus>
              <c:numRef>
                <c:f>'Rated Power-COr BP'!$M$6:$M$8</c:f>
                <c:numCache>
                  <c:formatCode>General</c:formatCode>
                  <c:ptCount val="3"/>
                  <c:pt idx="0">
                    <c:v>4.1913776491336397E-3</c:v>
                  </c:pt>
                  <c:pt idx="1">
                    <c:v>1.1238740510937911E-2</c:v>
                  </c:pt>
                  <c:pt idx="2">
                    <c:v>8.6379634149194855E-4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Power-COr BP'!$E$6:$E$8</c:f>
                <c:numCache>
                  <c:formatCode>General</c:formatCode>
                  <c:ptCount val="3"/>
                  <c:pt idx="0">
                    <c:v>63.78574683273969</c:v>
                  </c:pt>
                  <c:pt idx="1">
                    <c:v>85.738089928898717</c:v>
                  </c:pt>
                  <c:pt idx="2">
                    <c:v>89.422540621698872</c:v>
                  </c:pt>
                </c:numCache>
              </c:numRef>
            </c:plus>
            <c:minus>
              <c:numRef>
                <c:f>'Rated Power-COr BP'!$E$6:$E$8</c:f>
                <c:numCache>
                  <c:formatCode>General</c:formatCode>
                  <c:ptCount val="3"/>
                  <c:pt idx="0">
                    <c:v>63.78574683273969</c:v>
                  </c:pt>
                  <c:pt idx="1">
                    <c:v>85.738089928898717</c:v>
                  </c:pt>
                  <c:pt idx="2">
                    <c:v>89.422540621698872</c:v>
                  </c:pt>
                </c:numCache>
              </c:numRef>
            </c:minus>
          </c:errBars>
          <c:xVal>
            <c:numRef>
              <c:f>'Rated Power-COr BP'!$E$3:$E$5</c:f>
              <c:numCache>
                <c:formatCode>0</c:formatCode>
                <c:ptCount val="3"/>
                <c:pt idx="0">
                  <c:v>962.95267144310617</c:v>
                </c:pt>
                <c:pt idx="1">
                  <c:v>706.58239688088804</c:v>
                </c:pt>
                <c:pt idx="2">
                  <c:v>290.46938026660104</c:v>
                </c:pt>
              </c:numCache>
            </c:numRef>
          </c:xVal>
          <c:yVal>
            <c:numRef>
              <c:f>'Rated Power-COr BP'!$M$3:$M$5</c:f>
              <c:numCache>
                <c:formatCode>0.00%</c:formatCode>
                <c:ptCount val="3"/>
                <c:pt idx="0">
                  <c:v>3.6461390320909413E-2</c:v>
                </c:pt>
                <c:pt idx="1">
                  <c:v>2.5588890005382264E-2</c:v>
                </c:pt>
                <c:pt idx="2">
                  <c:v>2.9870753073560435E-3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AD7-4B53-AD53-DA1C242E4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235008"/>
        <c:axId val="106236544"/>
      </c:scatterChart>
      <c:valAx>
        <c:axId val="10623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Power [W]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6236544"/>
        <c:crosses val="autoZero"/>
        <c:crossBetween val="midCat"/>
      </c:valAx>
      <c:valAx>
        <c:axId val="106236544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COr (CO/CO2</a:t>
                </a:r>
                <a:r>
                  <a:rPr lang="en-GB" baseline="0"/>
                  <a:t> ratio) </a:t>
                </a:r>
                <a:r>
                  <a:rPr lang="en-GB"/>
                  <a:t>[%]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62350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9600664059531521"/>
          <c:y val="0.18255244410238275"/>
          <c:w val="7.395623987981477E-2"/>
          <c:h val="0.54164387346319054"/>
        </c:manualLayout>
      </c:layout>
      <c:overlay val="0"/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50884730722736"/>
          <c:y val="7.29906130154786E-2"/>
          <c:w val="0.72128051768465062"/>
          <c:h val="0.74204508498134392"/>
        </c:manualLayout>
      </c:layout>
      <c:scatterChart>
        <c:scatterStyle val="smoothMarker"/>
        <c:varyColors val="0"/>
        <c:ser>
          <c:idx val="4"/>
          <c:order val="0"/>
          <c:tx>
            <c:strRef>
              <c:f>'Rated Power-COr BP'!$F$1</c:f>
              <c:strCache>
                <c:ptCount val="1"/>
                <c:pt idx="0">
                  <c:v>P0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Power-COr BP'!$N$6:$N$8</c:f>
                <c:numCache>
                  <c:formatCode>General</c:formatCode>
                  <c:ptCount val="3"/>
                  <c:pt idx="0">
                    <c:v>1.5811362679598897E-2</c:v>
                  </c:pt>
                  <c:pt idx="1">
                    <c:v>2.0796958493657272E-2</c:v>
                  </c:pt>
                  <c:pt idx="2">
                    <c:v>3.3624921189655432E-2</c:v>
                  </c:pt>
                </c:numCache>
              </c:numRef>
            </c:plus>
            <c:minus>
              <c:numRef>
                <c:f>'Rated Power-COr BP'!$N$6:$N$8</c:f>
                <c:numCache>
                  <c:formatCode>General</c:formatCode>
                  <c:ptCount val="3"/>
                  <c:pt idx="0">
                    <c:v>1.5811362679598897E-2</c:v>
                  </c:pt>
                  <c:pt idx="1">
                    <c:v>2.0796958493657272E-2</c:v>
                  </c:pt>
                  <c:pt idx="2">
                    <c:v>3.3624921189655432E-2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Power-COr BP'!$F$6:$F$8</c:f>
                <c:numCache>
                  <c:formatCode>General</c:formatCode>
                  <c:ptCount val="3"/>
                  <c:pt idx="0">
                    <c:v>110.00435504004872</c:v>
                  </c:pt>
                  <c:pt idx="1">
                    <c:v>258.87048437536919</c:v>
                  </c:pt>
                  <c:pt idx="2">
                    <c:v>150.26960359528482</c:v>
                  </c:pt>
                </c:numCache>
              </c:numRef>
            </c:plus>
            <c:minus>
              <c:numRef>
                <c:f>'Rated Power-COr BP'!$F$6:$F$8</c:f>
                <c:numCache>
                  <c:formatCode>General</c:formatCode>
                  <c:ptCount val="3"/>
                  <c:pt idx="0">
                    <c:v>110.00435504004872</c:v>
                  </c:pt>
                  <c:pt idx="1">
                    <c:v>258.87048437536919</c:v>
                  </c:pt>
                  <c:pt idx="2">
                    <c:v>150.26960359528482</c:v>
                  </c:pt>
                </c:numCache>
              </c:numRef>
            </c:minus>
          </c:errBars>
          <c:xVal>
            <c:numRef>
              <c:f>'Rated Power-COr BP'!$F$3:$F$5</c:f>
              <c:numCache>
                <c:formatCode>0</c:formatCode>
                <c:ptCount val="3"/>
                <c:pt idx="0">
                  <c:v>1319.8607967564747</c:v>
                </c:pt>
                <c:pt idx="1">
                  <c:v>1089.2100947918143</c:v>
                </c:pt>
                <c:pt idx="2">
                  <c:v>843.01901047648187</c:v>
                </c:pt>
              </c:numCache>
            </c:numRef>
          </c:xVal>
          <c:yVal>
            <c:numRef>
              <c:f>'Rated Power-COr BP'!$N$3:$N$5</c:f>
              <c:numCache>
                <c:formatCode>0.00%</c:formatCode>
                <c:ptCount val="3"/>
                <c:pt idx="0">
                  <c:v>5.3511964931869251E-2</c:v>
                </c:pt>
                <c:pt idx="1">
                  <c:v>6.6939439215754848E-2</c:v>
                </c:pt>
                <c:pt idx="2">
                  <c:v>7.5309499168951036E-2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1A-4BCC-B5FC-961EC0ED8CCF}"/>
            </c:ext>
          </c:extLst>
        </c:ser>
        <c:ser>
          <c:idx val="5"/>
          <c:order val="1"/>
          <c:tx>
            <c:strRef>
              <c:f>'Rated Power-COr BP'!$G$1</c:f>
              <c:strCache>
                <c:ptCount val="1"/>
                <c:pt idx="0">
                  <c:v>P1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plus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Power-COr BP'!$O$6:$O$8</c:f>
                <c:numCache>
                  <c:formatCode>General</c:formatCode>
                  <c:ptCount val="3"/>
                  <c:pt idx="0">
                    <c:v>1.0942255582749806E-3</c:v>
                  </c:pt>
                  <c:pt idx="1">
                    <c:v>2.9577439202322572E-3</c:v>
                  </c:pt>
                  <c:pt idx="2">
                    <c:v>2.0223733745173262E-4</c:v>
                  </c:pt>
                </c:numCache>
              </c:numRef>
            </c:plus>
            <c:minus>
              <c:numRef>
                <c:f>'Rated Power-COr BP'!$O$6:$O$8</c:f>
                <c:numCache>
                  <c:formatCode>General</c:formatCode>
                  <c:ptCount val="3"/>
                  <c:pt idx="0">
                    <c:v>1.0942255582749806E-3</c:v>
                  </c:pt>
                  <c:pt idx="1">
                    <c:v>2.9577439202322572E-3</c:v>
                  </c:pt>
                  <c:pt idx="2">
                    <c:v>2.0223733745173262E-4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Power-COr BP'!$G$6:$G$8</c:f>
                <c:numCache>
                  <c:formatCode>General</c:formatCode>
                  <c:ptCount val="3"/>
                  <c:pt idx="0">
                    <c:v>8.8408589859473388</c:v>
                  </c:pt>
                  <c:pt idx="1">
                    <c:v>9.8083560118093533</c:v>
                  </c:pt>
                  <c:pt idx="2">
                    <c:v>257.28905100296186</c:v>
                  </c:pt>
                </c:numCache>
              </c:numRef>
            </c:plus>
            <c:minus>
              <c:numRef>
                <c:f>'Rated Power-COr BP'!$G$6:$G$8</c:f>
                <c:numCache>
                  <c:formatCode>General</c:formatCode>
                  <c:ptCount val="3"/>
                  <c:pt idx="0">
                    <c:v>8.8408589859473388</c:v>
                  </c:pt>
                  <c:pt idx="1">
                    <c:v>9.8083560118093533</c:v>
                  </c:pt>
                  <c:pt idx="2">
                    <c:v>257.28905100296186</c:v>
                  </c:pt>
                </c:numCache>
              </c:numRef>
            </c:minus>
          </c:errBars>
          <c:xVal>
            <c:numRef>
              <c:f>'Rated Power-COr BP'!$G$3:$G$5</c:f>
              <c:numCache>
                <c:formatCode>0</c:formatCode>
                <c:ptCount val="3"/>
                <c:pt idx="0">
                  <c:v>1192.2335963079561</c:v>
                </c:pt>
                <c:pt idx="1">
                  <c:v>1028.8904300570282</c:v>
                </c:pt>
                <c:pt idx="2">
                  <c:v>883.68972757242182</c:v>
                </c:pt>
              </c:numCache>
            </c:numRef>
          </c:xVal>
          <c:yVal>
            <c:numRef>
              <c:f>'Rated Power-COr BP'!$O$3:$O$5</c:f>
              <c:numCache>
                <c:formatCode>0.00%</c:formatCode>
                <c:ptCount val="3"/>
                <c:pt idx="0">
                  <c:v>8.7504280724477954E-3</c:v>
                </c:pt>
                <c:pt idx="1">
                  <c:v>1.7747320038727185E-2</c:v>
                </c:pt>
                <c:pt idx="2">
                  <c:v>2.8512812466039827E-2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1A-4BCC-B5FC-961EC0ED8CCF}"/>
            </c:ext>
          </c:extLst>
        </c:ser>
        <c:ser>
          <c:idx val="6"/>
          <c:order val="2"/>
          <c:tx>
            <c:strRef>
              <c:f>'Rated Power-COr BP'!$H$1</c:f>
              <c:strCache>
                <c:ptCount val="1"/>
                <c:pt idx="0">
                  <c:v>P2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triangle"/>
            <c:size val="7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Power-COr BP'!$P$6:$P$8</c:f>
                <c:numCache>
                  <c:formatCode>General</c:formatCode>
                  <c:ptCount val="3"/>
                  <c:pt idx="0">
                    <c:v>2.6410044210242261E-3</c:v>
                  </c:pt>
                  <c:pt idx="2">
                    <c:v>2.2451317959924569E-3</c:v>
                  </c:pt>
                </c:numCache>
              </c:numRef>
            </c:plus>
            <c:minus>
              <c:numRef>
                <c:f>'Rated Power-COr BP'!$P$6:$P$8</c:f>
                <c:numCache>
                  <c:formatCode>General</c:formatCode>
                  <c:ptCount val="3"/>
                  <c:pt idx="0">
                    <c:v>2.6410044210242261E-3</c:v>
                  </c:pt>
                  <c:pt idx="2">
                    <c:v>2.2451317959924569E-3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Power-COr BP'!$H$6:$H$8</c:f>
                <c:numCache>
                  <c:formatCode>General</c:formatCode>
                  <c:ptCount val="3"/>
                  <c:pt idx="0">
                    <c:v>55.188272357732473</c:v>
                  </c:pt>
                  <c:pt idx="2">
                    <c:v>72.682613633719825</c:v>
                  </c:pt>
                </c:numCache>
              </c:numRef>
            </c:plus>
            <c:minus>
              <c:numRef>
                <c:f>'Rated Power-COr BP'!$H$6:$H$8</c:f>
                <c:numCache>
                  <c:formatCode>General</c:formatCode>
                  <c:ptCount val="3"/>
                  <c:pt idx="0">
                    <c:v>55.188272357732473</c:v>
                  </c:pt>
                  <c:pt idx="2">
                    <c:v>72.682613633719825</c:v>
                  </c:pt>
                </c:numCache>
              </c:numRef>
            </c:minus>
          </c:errBars>
          <c:xVal>
            <c:numRef>
              <c:f>'Rated Power-COr BP'!$H$3:$H$5</c:f>
              <c:numCache>
                <c:formatCode>0</c:formatCode>
                <c:ptCount val="3"/>
                <c:pt idx="0">
                  <c:v>796.80409771178211</c:v>
                </c:pt>
                <c:pt idx="2">
                  <c:v>453.86332806463997</c:v>
                </c:pt>
              </c:numCache>
            </c:numRef>
          </c:xVal>
          <c:yVal>
            <c:numRef>
              <c:f>'Rated Power-COr BP'!$P$3:$P$5</c:f>
              <c:numCache>
                <c:formatCode>0.00%</c:formatCode>
                <c:ptCount val="3"/>
                <c:pt idx="0">
                  <c:v>2.0855964063454103E-3</c:v>
                </c:pt>
                <c:pt idx="2">
                  <c:v>2.2106699839420422E-3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11A-4BCC-B5FC-961EC0ED8CCF}"/>
            </c:ext>
          </c:extLst>
        </c:ser>
        <c:ser>
          <c:idx val="7"/>
          <c:order val="3"/>
          <c:tx>
            <c:strRef>
              <c:f>'Rated Power-COr BP'!$I$1</c:f>
              <c:strCache>
                <c:ptCount val="1"/>
                <c:pt idx="0">
                  <c:v>P3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dash"/>
            <c:size val="7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Power-COr BP'!$Q$6:$Q$8</c:f>
                <c:numCache>
                  <c:formatCode>General</c:formatCode>
                  <c:ptCount val="3"/>
                  <c:pt idx="0">
                    <c:v>9.8117561794852323E-4</c:v>
                  </c:pt>
                  <c:pt idx="1">
                    <c:v>3.2770135341825117E-3</c:v>
                  </c:pt>
                  <c:pt idx="2">
                    <c:v>1.6159432140774538E-3</c:v>
                  </c:pt>
                </c:numCache>
              </c:numRef>
            </c:plus>
            <c:minus>
              <c:numRef>
                <c:f>'Rated Power-COr BP'!$Q$6:$Q$8</c:f>
                <c:numCache>
                  <c:formatCode>General</c:formatCode>
                  <c:ptCount val="3"/>
                  <c:pt idx="0">
                    <c:v>9.8117561794852323E-4</c:v>
                  </c:pt>
                  <c:pt idx="1">
                    <c:v>3.2770135341825117E-3</c:v>
                  </c:pt>
                  <c:pt idx="2">
                    <c:v>1.6159432140774538E-3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Power-COr BP'!$I$6:$I$8</c:f>
                <c:numCache>
                  <c:formatCode>General</c:formatCode>
                  <c:ptCount val="3"/>
                  <c:pt idx="0">
                    <c:v>197.67973561388669</c:v>
                  </c:pt>
                  <c:pt idx="1">
                    <c:v>254.76205325228889</c:v>
                  </c:pt>
                  <c:pt idx="2">
                    <c:v>45.553701503723275</c:v>
                  </c:pt>
                </c:numCache>
              </c:numRef>
            </c:plus>
            <c:minus>
              <c:numRef>
                <c:f>'Rated Power-COr BP'!$I$6:$I$8</c:f>
                <c:numCache>
                  <c:formatCode>General</c:formatCode>
                  <c:ptCount val="3"/>
                  <c:pt idx="0">
                    <c:v>197.67973561388669</c:v>
                  </c:pt>
                  <c:pt idx="1">
                    <c:v>254.76205325228889</c:v>
                  </c:pt>
                  <c:pt idx="2">
                    <c:v>45.553701503723275</c:v>
                  </c:pt>
                </c:numCache>
              </c:numRef>
            </c:minus>
          </c:errBars>
          <c:xVal>
            <c:numRef>
              <c:f>'Rated Power-COr BP'!$I$3:$I$5</c:f>
              <c:numCache>
                <c:formatCode>0</c:formatCode>
                <c:ptCount val="3"/>
                <c:pt idx="0">
                  <c:v>3192.1568628236751</c:v>
                </c:pt>
                <c:pt idx="1">
                  <c:v>1357.7777775181128</c:v>
                </c:pt>
                <c:pt idx="2">
                  <c:v>255.65891468824589</c:v>
                </c:pt>
              </c:numCache>
            </c:numRef>
          </c:xVal>
          <c:yVal>
            <c:numRef>
              <c:f>'Rated Power-COr BP'!$Q$3:$Q$5</c:f>
              <c:numCache>
                <c:formatCode>0.00%</c:formatCode>
                <c:ptCount val="3"/>
                <c:pt idx="0">
                  <c:v>3.4263796931207498E-3</c:v>
                </c:pt>
                <c:pt idx="1">
                  <c:v>4.1658651620547806E-3</c:v>
                </c:pt>
                <c:pt idx="2">
                  <c:v>1.4592190909058203E-2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11A-4BCC-B5FC-961EC0ED8CCF}"/>
            </c:ext>
          </c:extLst>
        </c:ser>
        <c:ser>
          <c:idx val="8"/>
          <c:order val="4"/>
          <c:tx>
            <c:strRef>
              <c:f>'Rated Power-COr BP'!$J$1</c:f>
              <c:strCache>
                <c:ptCount val="1"/>
                <c:pt idx="0">
                  <c:v>P4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x"/>
            <c:size val="7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Power-COr BP'!$R$6:$R$8</c:f>
                <c:numCache>
                  <c:formatCode>General</c:formatCode>
                  <c:ptCount val="3"/>
                  <c:pt idx="0">
                    <c:v>6.7662402837000311E-3</c:v>
                  </c:pt>
                  <c:pt idx="1">
                    <c:v>3.0526770066610448E-2</c:v>
                  </c:pt>
                  <c:pt idx="2">
                    <c:v>6.8832727861538212E-2</c:v>
                  </c:pt>
                </c:numCache>
              </c:numRef>
            </c:plus>
            <c:minus>
              <c:numRef>
                <c:f>'Rated Power-COr BP'!$R$6:$R$8</c:f>
                <c:numCache>
                  <c:formatCode>General</c:formatCode>
                  <c:ptCount val="3"/>
                  <c:pt idx="0">
                    <c:v>6.7662402837000311E-3</c:v>
                  </c:pt>
                  <c:pt idx="1">
                    <c:v>3.0526770066610448E-2</c:v>
                  </c:pt>
                  <c:pt idx="2">
                    <c:v>6.8832727861538212E-2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Power-COr BP'!$J$6:$J$8</c:f>
                <c:numCache>
                  <c:formatCode>General</c:formatCode>
                  <c:ptCount val="3"/>
                  <c:pt idx="0">
                    <c:v>5.6308844053805043</c:v>
                  </c:pt>
                  <c:pt idx="1">
                    <c:v>121.20655285708743</c:v>
                  </c:pt>
                  <c:pt idx="2">
                    <c:v>259.4547986384182</c:v>
                  </c:pt>
                </c:numCache>
              </c:numRef>
            </c:plus>
            <c:minus>
              <c:numRef>
                <c:f>'Rated Power-COr BP'!$J$6:$J$8</c:f>
                <c:numCache>
                  <c:formatCode>General</c:formatCode>
                  <c:ptCount val="3"/>
                  <c:pt idx="0">
                    <c:v>5.6308844053805043</c:v>
                  </c:pt>
                  <c:pt idx="1">
                    <c:v>121.20655285708743</c:v>
                  </c:pt>
                  <c:pt idx="2">
                    <c:v>259.4547986384182</c:v>
                  </c:pt>
                </c:numCache>
              </c:numRef>
            </c:minus>
          </c:errBars>
          <c:xVal>
            <c:numRef>
              <c:f>'Rated Power-COr BP'!$J$3:$J$5</c:f>
              <c:numCache>
                <c:formatCode>0</c:formatCode>
                <c:ptCount val="3"/>
                <c:pt idx="0">
                  <c:v>1045.8965765089656</c:v>
                </c:pt>
                <c:pt idx="1">
                  <c:v>816.98781491840816</c:v>
                </c:pt>
                <c:pt idx="2">
                  <c:v>623.85753535349625</c:v>
                </c:pt>
              </c:numCache>
            </c:numRef>
          </c:xVal>
          <c:yVal>
            <c:numRef>
              <c:f>'Rated Power-COr BP'!$R$3:$R$5</c:f>
              <c:numCache>
                <c:formatCode>0.00%</c:formatCode>
                <c:ptCount val="3"/>
                <c:pt idx="0">
                  <c:v>4.8318334075514578E-2</c:v>
                </c:pt>
                <c:pt idx="1">
                  <c:v>7.8554207524626718E-2</c:v>
                </c:pt>
                <c:pt idx="2">
                  <c:v>0.12312518661200474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11A-4BCC-B5FC-961EC0ED8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448384"/>
        <c:axId val="106450304"/>
      </c:scatterChart>
      <c:valAx>
        <c:axId val="106448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Power [W]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6450304"/>
        <c:crosses val="autoZero"/>
        <c:crossBetween val="midCat"/>
      </c:valAx>
      <c:valAx>
        <c:axId val="106450304"/>
        <c:scaling>
          <c:orientation val="minMax"/>
          <c:max val="0.1400000000000000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 b="1" i="0" baseline="0"/>
                  <a:t>COr (CO/CO2 ratio) [%]</a:t>
                </a:r>
                <a:endParaRPr lang="en-GB" sz="1400"/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64483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9600664059531521"/>
          <c:y val="0.18255244410238275"/>
          <c:w val="7.119524870081663E-2"/>
          <c:h val="0.4062329050973893"/>
        </c:manualLayout>
      </c:layout>
      <c:overlay val="0"/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50884730722736"/>
          <c:y val="7.29906130154786E-2"/>
          <c:w val="0.72128051768465062"/>
          <c:h val="0.74204508498134392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'Rated Power-CO(EF) HP Pot diff'!$C$1</c:f>
              <c:strCache>
                <c:ptCount val="1"/>
                <c:pt idx="0">
                  <c:v>GF0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Power-CO(EF) HP Pot diff'!$K$6:$K$8</c:f>
                <c:numCache>
                  <c:formatCode>General</c:formatCode>
                  <c:ptCount val="3"/>
                  <c:pt idx="0">
                    <c:v>0.37703966743845252</c:v>
                  </c:pt>
                  <c:pt idx="1">
                    <c:v>0.19309514813239223</c:v>
                  </c:pt>
                </c:numCache>
              </c:numRef>
            </c:plus>
            <c:minus>
              <c:numRef>
                <c:f>'Rated Power-CO(EF) HP Pot diff'!$K$6:$K$8</c:f>
                <c:numCache>
                  <c:formatCode>General</c:formatCode>
                  <c:ptCount val="3"/>
                  <c:pt idx="0">
                    <c:v>0.37703966743845252</c:v>
                  </c:pt>
                  <c:pt idx="1">
                    <c:v>0.19309514813239223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Power-CO(EF) HP Pot diff'!$C$6:$C$8</c:f>
                <c:numCache>
                  <c:formatCode>General</c:formatCode>
                  <c:ptCount val="3"/>
                  <c:pt idx="0">
                    <c:v>115.56949869749918</c:v>
                  </c:pt>
                  <c:pt idx="1">
                    <c:v>37.636732996562159</c:v>
                  </c:pt>
                </c:numCache>
              </c:numRef>
            </c:plus>
            <c:minus>
              <c:numRef>
                <c:f>'Rated Power-CO(EF) HP Pot diff'!$C$6:$C$8</c:f>
                <c:numCache>
                  <c:formatCode>General</c:formatCode>
                  <c:ptCount val="3"/>
                  <c:pt idx="0">
                    <c:v>115.56949869749918</c:v>
                  </c:pt>
                  <c:pt idx="1">
                    <c:v>37.636732996562159</c:v>
                  </c:pt>
                </c:numCache>
              </c:numRef>
            </c:minus>
          </c:errBars>
          <c:xVal>
            <c:numRef>
              <c:f>'Rated Power-CO(EF) HP Pot diff'!$C$3:$C$5</c:f>
              <c:numCache>
                <c:formatCode>0</c:formatCode>
                <c:ptCount val="3"/>
                <c:pt idx="0">
                  <c:v>1093.4099026021413</c:v>
                </c:pt>
                <c:pt idx="1">
                  <c:v>1065.7333431782592</c:v>
                </c:pt>
              </c:numCache>
            </c:numRef>
          </c:xVal>
          <c:yVal>
            <c:numRef>
              <c:f>'Rated Power-CO(EF) HP Pot diff'!$K$3:$K$5</c:f>
              <c:numCache>
                <c:formatCode>_-* #,##0.000_-;\-* #,##0.000_-;_-* "-"??_-;_-@_-</c:formatCode>
                <c:ptCount val="3"/>
                <c:pt idx="0">
                  <c:v>1.8586400378850225</c:v>
                </c:pt>
                <c:pt idx="1">
                  <c:v>1.4587056207798745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472-4969-9DC7-1A8F844601DE}"/>
            </c:ext>
          </c:extLst>
        </c:ser>
        <c:ser>
          <c:idx val="2"/>
          <c:order val="1"/>
          <c:tx>
            <c:strRef>
              <c:f>'Rated Power-CO(EF) HP Pot diff'!$D$1</c:f>
              <c:strCache>
                <c:ptCount val="1"/>
                <c:pt idx="0">
                  <c:v>GF1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square"/>
            <c:size val="7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Power-CO(EF) HP Pot diff'!$L$6:$L$8</c:f>
                <c:numCache>
                  <c:formatCode>General</c:formatCode>
                  <c:ptCount val="3"/>
                  <c:pt idx="0">
                    <c:v>8.4878279837936013E-2</c:v>
                  </c:pt>
                  <c:pt idx="1">
                    <c:v>1.8644178937849861E-2</c:v>
                  </c:pt>
                </c:numCache>
              </c:numRef>
            </c:plus>
            <c:minus>
              <c:numRef>
                <c:f>'Rated Power-CO(EF) HP Pot diff'!$L$6:$L$8</c:f>
                <c:numCache>
                  <c:formatCode>General</c:formatCode>
                  <c:ptCount val="3"/>
                  <c:pt idx="0">
                    <c:v>8.4878279837936013E-2</c:v>
                  </c:pt>
                  <c:pt idx="1">
                    <c:v>1.8644178937849861E-2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'Rated Power-CO(EF) HP Pot diff'!$D$3:$D$5</c:f>
              <c:numCache>
                <c:formatCode>0</c:formatCode>
                <c:ptCount val="3"/>
                <c:pt idx="0">
                  <c:v>1133.8259462548749</c:v>
                </c:pt>
                <c:pt idx="1">
                  <c:v>1233.7883213334101</c:v>
                </c:pt>
              </c:numCache>
            </c:numRef>
          </c:xVal>
          <c:yVal>
            <c:numRef>
              <c:f>'Rated Power-CO(EF) HP Pot diff'!$L$3:$L$5</c:f>
              <c:numCache>
                <c:formatCode>_-* #,##0.000_-;\-* #,##0.000_-;_-* "-"??_-;_-@_-</c:formatCode>
                <c:ptCount val="3"/>
                <c:pt idx="0">
                  <c:v>1.1928761943495083</c:v>
                </c:pt>
                <c:pt idx="1">
                  <c:v>1.3960845084937337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472-4969-9DC7-1A8F844601DE}"/>
            </c:ext>
          </c:extLst>
        </c:ser>
        <c:ser>
          <c:idx val="3"/>
          <c:order val="2"/>
          <c:tx>
            <c:strRef>
              <c:f>'Rated Power-CO(EF) HP Pot diff'!$E$1</c:f>
              <c:strCache>
                <c:ptCount val="1"/>
                <c:pt idx="0">
                  <c:v>GF2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Power-CO(EF) HP Pot diff'!$M$6:$M$8</c:f>
                <c:numCache>
                  <c:formatCode>General</c:formatCode>
                  <c:ptCount val="3"/>
                  <c:pt idx="0">
                    <c:v>0.10387098145323689</c:v>
                  </c:pt>
                  <c:pt idx="1">
                    <c:v>0.12091664105361032</c:v>
                  </c:pt>
                </c:numCache>
              </c:numRef>
            </c:plus>
            <c:minus>
              <c:numRef>
                <c:f>'Rated Power-CO(EF) HP Pot diff'!$M$6:$M$8</c:f>
                <c:numCache>
                  <c:formatCode>General</c:formatCode>
                  <c:ptCount val="3"/>
                  <c:pt idx="0">
                    <c:v>0.10387098145323689</c:v>
                  </c:pt>
                  <c:pt idx="1">
                    <c:v>0.12091664105361032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Power-CO(EF) HP Pot diff'!$E$6:$E$8</c:f>
                <c:numCache>
                  <c:formatCode>General</c:formatCode>
                  <c:ptCount val="3"/>
                  <c:pt idx="0">
                    <c:v>63.78574683273969</c:v>
                  </c:pt>
                  <c:pt idx="1">
                    <c:v>29.66858612747453</c:v>
                  </c:pt>
                </c:numCache>
              </c:numRef>
            </c:plus>
            <c:minus>
              <c:numRef>
                <c:f>'Rated Power-CO(EF) HP Pot diff'!$E$6:$E$8</c:f>
                <c:numCache>
                  <c:formatCode>General</c:formatCode>
                  <c:ptCount val="3"/>
                  <c:pt idx="0">
                    <c:v>63.78574683273969</c:v>
                  </c:pt>
                  <c:pt idx="1">
                    <c:v>29.66858612747453</c:v>
                  </c:pt>
                </c:numCache>
              </c:numRef>
            </c:minus>
          </c:errBars>
          <c:xVal>
            <c:numRef>
              <c:f>'Rated Power-CO(EF) HP Pot diff'!$E$3:$E$5</c:f>
              <c:numCache>
                <c:formatCode>0</c:formatCode>
                <c:ptCount val="3"/>
                <c:pt idx="0">
                  <c:v>962.95267144310617</c:v>
                </c:pt>
                <c:pt idx="1">
                  <c:v>908.33412465538902</c:v>
                </c:pt>
              </c:numCache>
            </c:numRef>
          </c:xVal>
          <c:yVal>
            <c:numRef>
              <c:f>'Rated Power-CO(EF) HP Pot diff'!$M$3:$M$5</c:f>
              <c:numCache>
                <c:formatCode>_-* #,##0.000_-;\-* #,##0.000_-;_-* "-"??_-;_-@_-</c:formatCode>
                <c:ptCount val="3"/>
                <c:pt idx="0">
                  <c:v>0.92385998218235121</c:v>
                </c:pt>
                <c:pt idx="1">
                  <c:v>0.75220017257781213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472-4969-9DC7-1A8F84460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569088"/>
        <c:axId val="106579456"/>
      </c:scatterChart>
      <c:valAx>
        <c:axId val="106569088"/>
        <c:scaling>
          <c:orientation val="minMax"/>
          <c:min val="800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Power [W]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6579456"/>
        <c:crosses val="autoZero"/>
        <c:crossBetween val="midCat"/>
      </c:valAx>
      <c:valAx>
        <c:axId val="106579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CO (EF) [g Gas/MJ Fuel]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65690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9600664059531521"/>
          <c:y val="0.18255244410238275"/>
          <c:w val="7.395623987981477E-2"/>
          <c:h val="0.54164387346319054"/>
        </c:manualLayout>
      </c:layout>
      <c:overlay val="0"/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50884730722736"/>
          <c:y val="7.29906130154786E-2"/>
          <c:w val="0.72128051768465062"/>
          <c:h val="0.74204508498134392"/>
        </c:manualLayout>
      </c:layout>
      <c:scatterChart>
        <c:scatterStyle val="smoothMarker"/>
        <c:varyColors val="0"/>
        <c:ser>
          <c:idx val="4"/>
          <c:order val="0"/>
          <c:tx>
            <c:strRef>
              <c:f>'Rated Power-CO(EF) HP Pot diff'!$F$1</c:f>
              <c:strCache>
                <c:ptCount val="1"/>
                <c:pt idx="0">
                  <c:v>P0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Power-CO(EF) HP Pot diff'!$N$6:$N$8</c:f>
                <c:numCache>
                  <c:formatCode>General</c:formatCode>
                  <c:ptCount val="3"/>
                  <c:pt idx="0">
                    <c:v>0.36988871317859073</c:v>
                  </c:pt>
                  <c:pt idx="1">
                    <c:v>0.17127267235972593</c:v>
                  </c:pt>
                </c:numCache>
              </c:numRef>
            </c:plus>
            <c:minus>
              <c:numRef>
                <c:f>'Rated Power-CO(EF) HP Pot diff'!$N$6:$N$8</c:f>
                <c:numCache>
                  <c:formatCode>General</c:formatCode>
                  <c:ptCount val="3"/>
                  <c:pt idx="0">
                    <c:v>0.36988871317859073</c:v>
                  </c:pt>
                  <c:pt idx="1">
                    <c:v>0.17127267235972593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Power-CO(EF) HP Pot diff'!$F$6:$F$8</c:f>
                <c:numCache>
                  <c:formatCode>General</c:formatCode>
                  <c:ptCount val="3"/>
                  <c:pt idx="0">
                    <c:v>110.00435504004872</c:v>
                  </c:pt>
                  <c:pt idx="1">
                    <c:v>105.1771429089524</c:v>
                  </c:pt>
                </c:numCache>
              </c:numRef>
            </c:plus>
            <c:minus>
              <c:numRef>
                <c:f>'Rated Power-CO(EF) HP Pot diff'!$F$6:$F$8</c:f>
                <c:numCache>
                  <c:formatCode>General</c:formatCode>
                  <c:ptCount val="3"/>
                  <c:pt idx="0">
                    <c:v>110.00435504004872</c:v>
                  </c:pt>
                  <c:pt idx="1">
                    <c:v>105.1771429089524</c:v>
                  </c:pt>
                </c:numCache>
              </c:numRef>
            </c:minus>
          </c:errBars>
          <c:xVal>
            <c:numRef>
              <c:f>'Rated Power-CO(EF) HP Pot diff'!$F$3:$F$5</c:f>
              <c:numCache>
                <c:formatCode>0</c:formatCode>
                <c:ptCount val="3"/>
                <c:pt idx="0">
                  <c:v>1319.8607967564747</c:v>
                </c:pt>
                <c:pt idx="1">
                  <c:v>1375.919858957971</c:v>
                </c:pt>
              </c:numCache>
            </c:numRef>
          </c:xVal>
          <c:yVal>
            <c:numRef>
              <c:f>'Rated Power-CO(EF) HP Pot diff'!$N$3:$N$5</c:f>
              <c:numCache>
                <c:formatCode>_-* #,##0.000_-;\-* #,##0.000_-;_-* "-"??_-;_-@_-</c:formatCode>
                <c:ptCount val="3"/>
                <c:pt idx="0">
                  <c:v>1.2915137370498224</c:v>
                </c:pt>
                <c:pt idx="1">
                  <c:v>1.120085214953334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794-4FE6-A5B9-0D6835ED2FED}"/>
            </c:ext>
          </c:extLst>
        </c:ser>
        <c:ser>
          <c:idx val="5"/>
          <c:order val="1"/>
          <c:tx>
            <c:strRef>
              <c:f>'Rated Power-CO(EF) HP Pot diff'!$G$1</c:f>
              <c:strCache>
                <c:ptCount val="1"/>
                <c:pt idx="0">
                  <c:v>P1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plus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Power-CO(EF) HP Pot diff'!$O$6:$O$8</c:f>
                <c:numCache>
                  <c:formatCode>General</c:formatCode>
                  <c:ptCount val="3"/>
                  <c:pt idx="0">
                    <c:v>2.7017945569345527E-2</c:v>
                  </c:pt>
                  <c:pt idx="1">
                    <c:v>6.4178991502899338E-2</c:v>
                  </c:pt>
                </c:numCache>
              </c:numRef>
            </c:plus>
            <c:minus>
              <c:numRef>
                <c:f>'Rated Power-CO(EF) HP Pot diff'!$O$6:$O$8</c:f>
                <c:numCache>
                  <c:formatCode>General</c:formatCode>
                  <c:ptCount val="3"/>
                  <c:pt idx="0">
                    <c:v>2.7017945569345527E-2</c:v>
                  </c:pt>
                  <c:pt idx="1">
                    <c:v>6.4178991502899338E-2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Power-CO(EF) HP Pot diff'!$G$6:$G$8</c:f>
                <c:numCache>
                  <c:formatCode>General</c:formatCode>
                  <c:ptCount val="3"/>
                  <c:pt idx="0">
                    <c:v>8.8408589859473388</c:v>
                  </c:pt>
                  <c:pt idx="1">
                    <c:v>54.194475412425589</c:v>
                  </c:pt>
                </c:numCache>
              </c:numRef>
            </c:plus>
            <c:minus>
              <c:numRef>
                <c:f>'Rated Power-CO(EF) HP Pot diff'!$G$6:$G$8</c:f>
                <c:numCache>
                  <c:formatCode>General</c:formatCode>
                  <c:ptCount val="3"/>
                  <c:pt idx="0">
                    <c:v>8.8408589859473388</c:v>
                  </c:pt>
                  <c:pt idx="1">
                    <c:v>54.194475412425589</c:v>
                  </c:pt>
                </c:numCache>
              </c:numRef>
            </c:minus>
          </c:errBars>
          <c:xVal>
            <c:numRef>
              <c:f>'Rated Power-CO(EF) HP Pot diff'!$G$3:$G$5</c:f>
              <c:numCache>
                <c:formatCode>0</c:formatCode>
                <c:ptCount val="3"/>
                <c:pt idx="0">
                  <c:v>1192.2335963079561</c:v>
                </c:pt>
                <c:pt idx="1">
                  <c:v>1229.6205596719742</c:v>
                </c:pt>
              </c:numCache>
            </c:numRef>
          </c:xVal>
          <c:yVal>
            <c:numRef>
              <c:f>'Rated Power-CO(EF) HP Pot diff'!$O$3:$O$5</c:f>
              <c:numCache>
                <c:formatCode>_-* #,##0.000_-;\-* #,##0.000_-;_-* "-"??_-;_-@_-</c:formatCode>
                <c:ptCount val="3"/>
                <c:pt idx="0">
                  <c:v>0.21709903349185392</c:v>
                </c:pt>
                <c:pt idx="1">
                  <c:v>0.17905075524471956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794-4FE6-A5B9-0D6835ED2FED}"/>
            </c:ext>
          </c:extLst>
        </c:ser>
        <c:ser>
          <c:idx val="6"/>
          <c:order val="2"/>
          <c:tx>
            <c:strRef>
              <c:f>'Rated Power-CO(EF) HP Pot diff'!$H$1</c:f>
              <c:strCache>
                <c:ptCount val="1"/>
                <c:pt idx="0">
                  <c:v>P2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triangle"/>
            <c:size val="7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Power-CO(EF) HP Pot diff'!$P$6:$P$8</c:f>
                <c:numCache>
                  <c:formatCode>General</c:formatCode>
                  <c:ptCount val="3"/>
                  <c:pt idx="0">
                    <c:v>6.56449819892478E-2</c:v>
                  </c:pt>
                  <c:pt idx="1">
                    <c:v>2.474365199540024E-2</c:v>
                  </c:pt>
                </c:numCache>
              </c:numRef>
            </c:plus>
            <c:minus>
              <c:numRef>
                <c:f>'Rated Power-CO(EF) HP Pot diff'!$P$6:$P$8</c:f>
                <c:numCache>
                  <c:formatCode>General</c:formatCode>
                  <c:ptCount val="3"/>
                  <c:pt idx="0">
                    <c:v>6.56449819892478E-2</c:v>
                  </c:pt>
                  <c:pt idx="1">
                    <c:v>2.474365199540024E-2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Power-CO(EF) HP Pot diff'!$H$6:$H$8</c:f>
                <c:numCache>
                  <c:formatCode>General</c:formatCode>
                  <c:ptCount val="3"/>
                  <c:pt idx="0">
                    <c:v>55.188272357732473</c:v>
                  </c:pt>
                  <c:pt idx="1">
                    <c:v>69.300080958365086</c:v>
                  </c:pt>
                </c:numCache>
              </c:numRef>
            </c:plus>
            <c:minus>
              <c:numRef>
                <c:f>'Rated Power-CO(EF) HP Pot diff'!$H$6:$H$8</c:f>
                <c:numCache>
                  <c:formatCode>General</c:formatCode>
                  <c:ptCount val="3"/>
                  <c:pt idx="0">
                    <c:v>55.188272357732473</c:v>
                  </c:pt>
                  <c:pt idx="1">
                    <c:v>69.300080958365086</c:v>
                  </c:pt>
                </c:numCache>
              </c:numRef>
            </c:minus>
          </c:errBars>
          <c:xVal>
            <c:numRef>
              <c:f>'Rated Power-CO(EF) HP Pot diff'!$H$3:$H$5</c:f>
              <c:numCache>
                <c:formatCode>0</c:formatCode>
                <c:ptCount val="3"/>
                <c:pt idx="0">
                  <c:v>796.80409771178211</c:v>
                </c:pt>
                <c:pt idx="1">
                  <c:v>775.08531647065104</c:v>
                </c:pt>
              </c:numCache>
            </c:numRef>
          </c:xVal>
          <c:yVal>
            <c:numRef>
              <c:f>'Rated Power-CO(EF) HP Pot diff'!$P$3:$P$5</c:f>
              <c:numCache>
                <c:formatCode>_-* #,##0.000_-;\-* #,##0.000_-;_-* "-"??_-;_-@_-</c:formatCode>
                <c:ptCount val="3"/>
                <c:pt idx="0">
                  <c:v>5.1881956679080847E-2</c:v>
                </c:pt>
                <c:pt idx="1">
                  <c:v>3.0304356575345314E-2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794-4FE6-A5B9-0D6835ED2FED}"/>
            </c:ext>
          </c:extLst>
        </c:ser>
        <c:ser>
          <c:idx val="7"/>
          <c:order val="3"/>
          <c:tx>
            <c:strRef>
              <c:f>'Rated Power-CO(EF) HP Pot diff'!$I$1</c:f>
              <c:strCache>
                <c:ptCount val="1"/>
                <c:pt idx="0">
                  <c:v>P3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dash"/>
            <c:size val="7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Power-CO(EF) HP Pot diff'!$Q$6:$Q$8</c:f>
                <c:numCache>
                  <c:formatCode>General</c:formatCode>
                  <c:ptCount val="3"/>
                  <c:pt idx="0">
                    <c:v>2.4363472412908826E-2</c:v>
                  </c:pt>
                  <c:pt idx="1">
                    <c:v>4.6968451096139889E-2</c:v>
                  </c:pt>
                </c:numCache>
              </c:numRef>
            </c:plus>
            <c:minus>
              <c:numRef>
                <c:f>'Rated Power-CO(EF) HP Pot diff'!$Q$6:$Q$8</c:f>
                <c:numCache>
                  <c:formatCode>General</c:formatCode>
                  <c:ptCount val="3"/>
                  <c:pt idx="0">
                    <c:v>2.4363472412908826E-2</c:v>
                  </c:pt>
                  <c:pt idx="1">
                    <c:v>4.6968451096139889E-2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Power-CO(EF) HP Pot diff'!$I$6:$I$8</c:f>
                <c:numCache>
                  <c:formatCode>General</c:formatCode>
                  <c:ptCount val="3"/>
                  <c:pt idx="0">
                    <c:v>197.67973561388669</c:v>
                  </c:pt>
                  <c:pt idx="1">
                    <c:v>199.62307481395493</c:v>
                  </c:pt>
                </c:numCache>
              </c:numRef>
            </c:plus>
            <c:minus>
              <c:numRef>
                <c:f>'Rated Power-CO(EF) HP Pot diff'!$I$6:$I$8</c:f>
                <c:numCache>
                  <c:formatCode>General</c:formatCode>
                  <c:ptCount val="3"/>
                  <c:pt idx="0">
                    <c:v>197.67973561388669</c:v>
                  </c:pt>
                  <c:pt idx="1">
                    <c:v>199.62307481395493</c:v>
                  </c:pt>
                </c:numCache>
              </c:numRef>
            </c:minus>
          </c:errBars>
          <c:xVal>
            <c:numRef>
              <c:f>'Rated Power-CO(EF) HP Pot diff'!$I$3:$I$5</c:f>
              <c:numCache>
                <c:formatCode>0</c:formatCode>
                <c:ptCount val="3"/>
                <c:pt idx="0">
                  <c:v>3192.1568628236751</c:v>
                </c:pt>
                <c:pt idx="1">
                  <c:v>1970.6477267652081</c:v>
                </c:pt>
              </c:numCache>
            </c:numRef>
          </c:xVal>
          <c:yVal>
            <c:numRef>
              <c:f>'Rated Power-CO(EF) HP Pot diff'!$Q$3:$Q$5</c:f>
              <c:numCache>
                <c:formatCode>_-* #,##0.000_-;\-* #,##0.000_-;_-* "-"??_-;_-@_-</c:formatCode>
                <c:ptCount val="3"/>
                <c:pt idx="0">
                  <c:v>8.5270890607366742E-2</c:v>
                </c:pt>
                <c:pt idx="1">
                  <c:v>0.15068331125769965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794-4FE6-A5B9-0D6835ED2FED}"/>
            </c:ext>
          </c:extLst>
        </c:ser>
        <c:ser>
          <c:idx val="8"/>
          <c:order val="4"/>
          <c:tx>
            <c:strRef>
              <c:f>'Rated Power-CO(EF) HP Pot diff'!$J$1</c:f>
              <c:strCache>
                <c:ptCount val="1"/>
                <c:pt idx="0">
                  <c:v>P4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x"/>
            <c:size val="7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'Rated Power-CO(EF) HP Pot diff'!$R$6:$R$8</c:f>
                <c:numCache>
                  <c:formatCode>General</c:formatCode>
                  <c:ptCount val="3"/>
                  <c:pt idx="0">
                    <c:v>0.15936465775475228</c:v>
                  </c:pt>
                  <c:pt idx="1">
                    <c:v>0.21527297343456461</c:v>
                  </c:pt>
                </c:numCache>
              </c:numRef>
            </c:plus>
            <c:minus>
              <c:numRef>
                <c:f>'Rated Power-CO(EF) HP Pot diff'!$R$6:$R$8</c:f>
                <c:numCache>
                  <c:formatCode>General</c:formatCode>
                  <c:ptCount val="3"/>
                  <c:pt idx="0">
                    <c:v>0.15936465775475228</c:v>
                  </c:pt>
                  <c:pt idx="1">
                    <c:v>0.21527297343456461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'Rated Power-CO(EF) HP Pot diff'!$J$6:$J$8</c:f>
                <c:numCache>
                  <c:formatCode>General</c:formatCode>
                  <c:ptCount val="3"/>
                  <c:pt idx="0">
                    <c:v>5.6308844053805043</c:v>
                  </c:pt>
                  <c:pt idx="1">
                    <c:v>48.530578927922711</c:v>
                  </c:pt>
                </c:numCache>
              </c:numRef>
            </c:plus>
            <c:minus>
              <c:numRef>
                <c:f>'Rated Power-CO(EF) HP Pot diff'!$J$6:$J$8</c:f>
                <c:numCache>
                  <c:formatCode>General</c:formatCode>
                  <c:ptCount val="3"/>
                  <c:pt idx="0">
                    <c:v>5.6308844053805043</c:v>
                  </c:pt>
                  <c:pt idx="1">
                    <c:v>48.530578927922711</c:v>
                  </c:pt>
                </c:numCache>
              </c:numRef>
            </c:minus>
          </c:errBars>
          <c:xVal>
            <c:numRef>
              <c:f>'Rated Power-CO(EF) HP Pot diff'!$J$3:$J$5</c:f>
              <c:numCache>
                <c:formatCode>0</c:formatCode>
                <c:ptCount val="3"/>
                <c:pt idx="0">
                  <c:v>1045.8965765089656</c:v>
                </c:pt>
                <c:pt idx="1">
                  <c:v>1033.8083086640897</c:v>
                </c:pt>
              </c:numCache>
            </c:numRef>
          </c:xVal>
          <c:yVal>
            <c:numRef>
              <c:f>'Rated Power-CO(EF) HP Pot diff'!$R$3:$R$5</c:f>
              <c:numCache>
                <c:formatCode>_-* #,##0.000_-;\-* #,##0.000_-;_-* "-"??_-;_-@_-</c:formatCode>
                <c:ptCount val="3"/>
                <c:pt idx="0">
                  <c:v>1.1712543471159689</c:v>
                </c:pt>
                <c:pt idx="1">
                  <c:v>1.1152797130120513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794-4FE6-A5B9-0D6835ED2FED}"/>
            </c:ext>
          </c:extLst>
        </c:ser>
        <c:ser>
          <c:idx val="0"/>
          <c:order val="5"/>
          <c:tx>
            <c:strRef>
              <c:f>'Rated Power-CO(EF) HP Pot diff'!$T$2</c:f>
              <c:strCache>
                <c:ptCount val="1"/>
              </c:strCache>
            </c:strRef>
          </c:tx>
          <c:xVal>
            <c:numRef>
              <c:f>'Rated Power-CO(EF) HP Pot diff'!$W$2:$W$4</c:f>
              <c:numCache>
                <c:formatCode>0</c:formatCode>
                <c:ptCount val="3"/>
              </c:numCache>
            </c:numRef>
          </c:xVal>
          <c:yVal>
            <c:numRef>
              <c:f>'Rated Power-CO(EF) HP Pot diff'!$W$5:$W$7</c:f>
              <c:numCache>
                <c:formatCode>0.00%</c:formatCode>
                <c:ptCount val="3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794-4FE6-A5B9-0D6835ED2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779584"/>
        <c:axId val="107781504"/>
      </c:scatterChart>
      <c:valAx>
        <c:axId val="107779584"/>
        <c:scaling>
          <c:orientation val="minMax"/>
          <c:max val="3500"/>
          <c:min val="500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Power [W]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7781504"/>
        <c:crosses val="autoZero"/>
        <c:crossBetween val="midCat"/>
      </c:valAx>
      <c:valAx>
        <c:axId val="107781504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 b="1" i="0" baseline="0"/>
                  <a:t>CO (EF) [g Gas/MJ Fuel]</a:t>
                </a:r>
                <a:endParaRPr lang="en-GB" sz="1400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77795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9600664059531521"/>
          <c:y val="0.18255244410238275"/>
          <c:w val="7.119524870081663E-2"/>
          <c:h val="0.4062329050973893"/>
        </c:manualLayout>
      </c:layout>
      <c:overlay val="0"/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47844774436795"/>
          <c:y val="7.2990709066251033E-2"/>
          <c:w val="0.72128051768465062"/>
          <c:h val="0.74204508498134392"/>
        </c:manualLayout>
      </c:layout>
      <c:scatterChart>
        <c:scatterStyle val="smoothMarker"/>
        <c:varyColors val="0"/>
        <c:ser>
          <c:idx val="4"/>
          <c:order val="0"/>
          <c:tx>
            <c:v>Average (+/- SD)</c:v>
          </c:tx>
          <c:spPr>
            <a:ln>
              <a:noFill/>
              <a:prstDash val="solid"/>
            </a:ln>
          </c:spPr>
          <c:marker>
            <c:symbol val="square"/>
            <c:size val="5"/>
          </c:marker>
          <c:errBars>
            <c:errDir val="x"/>
            <c:errBarType val="both"/>
            <c:errValType val="cust"/>
            <c:noEndCap val="0"/>
            <c:plus>
              <c:numRef>
                <c:f>'Power -v- Effic Raw Data'!$H$87:$H$89</c:f>
                <c:numCache>
                  <c:formatCode>General</c:formatCode>
                  <c:ptCount val="3"/>
                  <c:pt idx="0">
                    <c:v>37.636732996562159</c:v>
                  </c:pt>
                  <c:pt idx="1">
                    <c:v>101.39352569714904</c:v>
                  </c:pt>
                  <c:pt idx="2">
                    <c:v>87.465246828564929</c:v>
                  </c:pt>
                </c:numCache>
              </c:numRef>
            </c:plus>
            <c:minus>
              <c:numRef>
                <c:f>'Power -v- Effic Raw Data'!$H$87:$H$89</c:f>
                <c:numCache>
                  <c:formatCode>General</c:formatCode>
                  <c:ptCount val="3"/>
                  <c:pt idx="0">
                    <c:v>37.636732996562159</c:v>
                  </c:pt>
                  <c:pt idx="1">
                    <c:v>101.39352569714904</c:v>
                  </c:pt>
                  <c:pt idx="2">
                    <c:v>87.465246828564929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'Power -v- Effic Raw Data'!$J$87:$J$89</c:f>
                <c:numCache>
                  <c:formatCode>General</c:formatCode>
                  <c:ptCount val="3"/>
                  <c:pt idx="0">
                    <c:v>3.7743408909578433E-2</c:v>
                  </c:pt>
                  <c:pt idx="1">
                    <c:v>2.9670121257676971E-2</c:v>
                  </c:pt>
                  <c:pt idx="2">
                    <c:v>7.3520751739064971E-2</c:v>
                  </c:pt>
                </c:numCache>
              </c:numRef>
            </c:plus>
            <c:minus>
              <c:numRef>
                <c:f>'Power -v- Effic Raw Data'!$J$87:$J$89</c:f>
                <c:numCache>
                  <c:formatCode>General</c:formatCode>
                  <c:ptCount val="3"/>
                  <c:pt idx="0">
                    <c:v>3.7743408909578433E-2</c:v>
                  </c:pt>
                  <c:pt idx="1">
                    <c:v>2.9670121257676971E-2</c:v>
                  </c:pt>
                  <c:pt idx="2">
                    <c:v>7.3520751739064971E-2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'Power -v- Effic Raw Data'!$F$87:$F$89</c:f>
              <c:numCache>
                <c:formatCode>0</c:formatCode>
                <c:ptCount val="3"/>
                <c:pt idx="0">
                  <c:v>1065.7333431782592</c:v>
                </c:pt>
                <c:pt idx="1">
                  <c:v>818.36482790455102</c:v>
                </c:pt>
                <c:pt idx="2">
                  <c:v>279.7287910307366</c:v>
                </c:pt>
              </c:numCache>
            </c:numRef>
          </c:xVal>
          <c:yVal>
            <c:numRef>
              <c:f>'Power -v- Effic Raw Data'!$G$87:$G$89</c:f>
              <c:numCache>
                <c:formatCode>0.0%</c:formatCode>
                <c:ptCount val="3"/>
                <c:pt idx="0">
                  <c:v>0.52779348239733381</c:v>
                </c:pt>
                <c:pt idx="1">
                  <c:v>0.59793625764288849</c:v>
                </c:pt>
                <c:pt idx="2">
                  <c:v>0.49693262211903422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725-4932-AFAC-D8B8A6F95F36}"/>
            </c:ext>
          </c:extLst>
        </c:ser>
        <c:ser>
          <c:idx val="0"/>
          <c:order val="1"/>
          <c:tx>
            <c:strRef>
              <c:f>'Power -v- Effic Raw Data'!$E$5</c:f>
              <c:strCache>
                <c:ptCount val="1"/>
                <c:pt idx="0">
                  <c:v>High</c:v>
                </c:pt>
              </c:strCache>
            </c:strRef>
          </c:tx>
          <c:spPr>
            <a:ln>
              <a:noFill/>
            </a:ln>
          </c:spPr>
          <c:xVal>
            <c:numRef>
              <c:f>'Power -v- Effic Raw Data'!$F$5:$H$5</c:f>
              <c:numCache>
                <c:formatCode>0</c:formatCode>
                <c:ptCount val="3"/>
                <c:pt idx="0">
                  <c:v>1095.0334028895186</c:v>
                </c:pt>
                <c:pt idx="1">
                  <c:v>1023.2866670079736</c:v>
                </c:pt>
                <c:pt idx="2">
                  <c:v>1078.8799596372851</c:v>
                </c:pt>
              </c:numCache>
            </c:numRef>
          </c:xVal>
          <c:yVal>
            <c:numRef>
              <c:f>'Power -v- Effic Raw Data'!$F$9:$H$9</c:f>
              <c:numCache>
                <c:formatCode>0.0%</c:formatCode>
                <c:ptCount val="3"/>
                <c:pt idx="0">
                  <c:v>0.52651361888155901</c:v>
                </c:pt>
                <c:pt idx="1">
                  <c:v>0.56616054468686294</c:v>
                </c:pt>
                <c:pt idx="2">
                  <c:v>0.49070628362357932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725-4932-AFAC-D8B8A6F95F36}"/>
            </c:ext>
          </c:extLst>
        </c:ser>
        <c:ser>
          <c:idx val="1"/>
          <c:order val="2"/>
          <c:tx>
            <c:strRef>
              <c:f>'Power -v- Effic Raw Data'!$E$6</c:f>
              <c:strCache>
                <c:ptCount val="1"/>
                <c:pt idx="0">
                  <c:v>Medium</c:v>
                </c:pt>
              </c:strCache>
            </c:strRef>
          </c:tx>
          <c:spPr>
            <a:ln>
              <a:noFill/>
            </a:ln>
          </c:spPr>
          <c:xVal>
            <c:numRef>
              <c:f>'Power -v- Effic Raw Data'!$F$6:$H$6</c:f>
              <c:numCache>
                <c:formatCode>0</c:formatCode>
                <c:ptCount val="3"/>
                <c:pt idx="0">
                  <c:v>782.43096150837744</c:v>
                </c:pt>
                <c:pt idx="1">
                  <c:v>739.8319425138701</c:v>
                </c:pt>
                <c:pt idx="2">
                  <c:v>932.83157969140541</c:v>
                </c:pt>
              </c:numCache>
            </c:numRef>
          </c:xVal>
          <c:yVal>
            <c:numRef>
              <c:f>'Power -v- Effic Raw Data'!$F$10:$H$10</c:f>
              <c:numCache>
                <c:formatCode>0.0%</c:formatCode>
                <c:ptCount val="3"/>
                <c:pt idx="0">
                  <c:v>0.58935797419208846</c:v>
                </c:pt>
                <c:pt idx="1">
                  <c:v>0.63095040389785073</c:v>
                </c:pt>
                <c:pt idx="2">
                  <c:v>0.57350039483872639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725-4932-AFAC-D8B8A6F95F36}"/>
            </c:ext>
          </c:extLst>
        </c:ser>
        <c:ser>
          <c:idx val="2"/>
          <c:order val="3"/>
          <c:tx>
            <c:strRef>
              <c:f>'Power -v- Effic Raw Data'!$E$7</c:f>
              <c:strCache>
                <c:ptCount val="1"/>
                <c:pt idx="0">
                  <c:v>Low</c:v>
                </c:pt>
              </c:strCache>
            </c:strRef>
          </c:tx>
          <c:spPr>
            <a:ln>
              <a:noFill/>
            </a:ln>
          </c:spPr>
          <c:xVal>
            <c:numRef>
              <c:f>'Power -v- Effic Raw Data'!$F$7:$H$7</c:f>
              <c:numCache>
                <c:formatCode>0</c:formatCode>
                <c:ptCount val="3"/>
                <c:pt idx="0">
                  <c:v>214.44404123347374</c:v>
                </c:pt>
                <c:pt idx="1">
                  <c:v>245.63590174532993</c:v>
                </c:pt>
                <c:pt idx="2">
                  <c:v>379.10643011340619</c:v>
                </c:pt>
              </c:numCache>
            </c:numRef>
          </c:xVal>
          <c:yVal>
            <c:numRef>
              <c:f>'Power -v- Effic Raw Data'!$F$11:$H$11</c:f>
              <c:numCache>
                <c:formatCode>0.0%</c:formatCode>
                <c:ptCount val="3"/>
                <c:pt idx="0">
                  <c:v>0.51753142259274854</c:v>
                </c:pt>
                <c:pt idx="1">
                  <c:v>0.41530953717253688</c:v>
                </c:pt>
                <c:pt idx="2">
                  <c:v>0.5579569065918174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725-4932-AFAC-D8B8A6F95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225472"/>
        <c:axId val="89231744"/>
      </c:scatterChart>
      <c:valAx>
        <c:axId val="89225472"/>
        <c:scaling>
          <c:orientation val="minMax"/>
          <c:max val="14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Power [W]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9231744"/>
        <c:crosses val="autoZero"/>
        <c:crossBetween val="midCat"/>
        <c:majorUnit val="200"/>
      </c:valAx>
      <c:valAx>
        <c:axId val="89231744"/>
        <c:scaling>
          <c:orientation val="minMax"/>
          <c:max val="0.8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Thermal Efficiency [%]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92254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5146316320487792"/>
          <c:y val="0.18255237946373329"/>
          <c:w val="0.13511416226175077"/>
          <c:h val="0.52325094598907151"/>
        </c:manualLayout>
      </c:layout>
      <c:overlay val="0"/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37447988904297"/>
          <c:y val="4.4117647058823747E-2"/>
          <c:w val="0.72676837725381571"/>
          <c:h val="0.73284313725490313"/>
        </c:manualLayout>
      </c:layout>
      <c:scatterChart>
        <c:scatterStyle val="smoothMarker"/>
        <c:varyColors val="0"/>
        <c:ser>
          <c:idx val="4"/>
          <c:order val="0"/>
          <c:tx>
            <c:v>Average (+/- SD)</c:v>
          </c:tx>
          <c:spPr>
            <a:ln>
              <a:solidFill>
                <a:schemeClr val="tx1"/>
              </a:solidFill>
              <a:prstDash val="solid"/>
            </a:ln>
          </c:spPr>
          <c:marker>
            <c:symbol val="none"/>
          </c:marker>
          <c:errBars>
            <c:errDir val="x"/>
            <c:errBarType val="both"/>
            <c:errValType val="cust"/>
            <c:noEndCap val="0"/>
            <c:plus>
              <c:numRef>
                <c:f>'Power -v- Effic Raw Data'!$M$87:$M$89</c:f>
                <c:numCache>
                  <c:formatCode>General</c:formatCode>
                  <c:ptCount val="3"/>
                  <c:pt idx="0">
                    <c:v>115.56949869749918</c:v>
                  </c:pt>
                  <c:pt idx="1">
                    <c:v>25.272472641192547</c:v>
                  </c:pt>
                  <c:pt idx="2">
                    <c:v>129.98074278144941</c:v>
                  </c:pt>
                </c:numCache>
              </c:numRef>
            </c:plus>
            <c:minus>
              <c:numRef>
                <c:f>'Power -v- Effic Raw Data'!$M$87:$M$89</c:f>
                <c:numCache>
                  <c:formatCode>General</c:formatCode>
                  <c:ptCount val="3"/>
                  <c:pt idx="0">
                    <c:v>115.56949869749918</c:v>
                  </c:pt>
                  <c:pt idx="1">
                    <c:v>25.272472641192547</c:v>
                  </c:pt>
                  <c:pt idx="2">
                    <c:v>129.98074278144941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'Power -v- Effic Raw Data'!$N$87:$N$89</c:f>
                <c:numCache>
                  <c:formatCode>General</c:formatCode>
                  <c:ptCount val="3"/>
                  <c:pt idx="0">
                    <c:v>8.1096478843610084E-2</c:v>
                  </c:pt>
                  <c:pt idx="1">
                    <c:v>2.3497864128931886E-2</c:v>
                  </c:pt>
                  <c:pt idx="2">
                    <c:v>0.18322178440504117</c:v>
                  </c:pt>
                </c:numCache>
              </c:numRef>
            </c:plus>
            <c:minus>
              <c:numRef>
                <c:f>'Power -v- Effic Raw Data'!$N$87:$N$89</c:f>
                <c:numCache>
                  <c:formatCode>General</c:formatCode>
                  <c:ptCount val="3"/>
                  <c:pt idx="0">
                    <c:v>8.1096478843610084E-2</c:v>
                  </c:pt>
                  <c:pt idx="1">
                    <c:v>2.3497864128931886E-2</c:v>
                  </c:pt>
                  <c:pt idx="2">
                    <c:v>0.18322178440504117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'Power -v- Effic Raw Data'!$K$87:$K$89</c:f>
              <c:numCache>
                <c:formatCode>0</c:formatCode>
                <c:ptCount val="3"/>
                <c:pt idx="0">
                  <c:v>1093.4099026021413</c:v>
                </c:pt>
                <c:pt idx="1">
                  <c:v>768.42448162335586</c:v>
                </c:pt>
                <c:pt idx="2">
                  <c:v>345.34133885586726</c:v>
                </c:pt>
              </c:numCache>
            </c:numRef>
          </c:xVal>
          <c:yVal>
            <c:numRef>
              <c:f>'Power -v- Effic Raw Data'!$L$87:$L$89</c:f>
              <c:numCache>
                <c:formatCode>0.0%</c:formatCode>
                <c:ptCount val="3"/>
                <c:pt idx="0">
                  <c:v>0.53784359404690452</c:v>
                </c:pt>
                <c:pt idx="1">
                  <c:v>0.60923661381403449</c:v>
                </c:pt>
                <c:pt idx="2">
                  <c:v>0.29626197725818076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ECC-40DA-90A7-8212B6971035}"/>
            </c:ext>
          </c:extLst>
        </c:ser>
        <c:ser>
          <c:idx val="0"/>
          <c:order val="1"/>
          <c:tx>
            <c:strRef>
              <c:f>'Power -v- Effic Raw Data'!$E$5</c:f>
              <c:strCache>
                <c:ptCount val="1"/>
                <c:pt idx="0">
                  <c:v>High</c:v>
                </c:pt>
              </c:strCache>
            </c:strRef>
          </c:tx>
          <c:spPr>
            <a:ln>
              <a:noFill/>
            </a:ln>
          </c:spPr>
          <c:xVal>
            <c:numRef>
              <c:f>'Power -v- Effic Raw Data'!$J$5:$L$5</c:f>
              <c:numCache>
                <c:formatCode>0</c:formatCode>
                <c:ptCount val="3"/>
                <c:pt idx="0">
                  <c:v>1225.50567893172</c:v>
                </c:pt>
                <c:pt idx="1">
                  <c:v>1010.9504808068098</c:v>
                </c:pt>
                <c:pt idx="2">
                  <c:v>1043.7735480678937</c:v>
                </c:pt>
              </c:numCache>
            </c:numRef>
          </c:xVal>
          <c:yVal>
            <c:numRef>
              <c:f>'Power -v- Effic Raw Data'!$J$9:$L$9</c:f>
              <c:numCache>
                <c:formatCode>0.0%</c:formatCode>
                <c:ptCount val="3"/>
                <c:pt idx="0">
                  <c:v>0.4442399994906755</c:v>
                </c:pt>
                <c:pt idx="1">
                  <c:v>0.58231854894812241</c:v>
                </c:pt>
                <c:pt idx="2">
                  <c:v>0.58697223370191554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ECC-40DA-90A7-8212B6971035}"/>
            </c:ext>
          </c:extLst>
        </c:ser>
        <c:ser>
          <c:idx val="1"/>
          <c:order val="2"/>
          <c:tx>
            <c:strRef>
              <c:f>'Power -v- Effic Raw Data'!$E$6</c:f>
              <c:strCache>
                <c:ptCount val="1"/>
                <c:pt idx="0">
                  <c:v>Medium</c:v>
                </c:pt>
              </c:strCache>
            </c:strRef>
          </c:tx>
          <c:spPr>
            <a:ln>
              <a:noFill/>
            </a:ln>
          </c:spPr>
          <c:xVal>
            <c:numRef>
              <c:f>'Power -v- Effic Raw Data'!$J$6:$L$6</c:f>
              <c:numCache>
                <c:formatCode>0</c:formatCode>
                <c:ptCount val="3"/>
                <c:pt idx="1">
                  <c:v>786.29481840529445</c:v>
                </c:pt>
                <c:pt idx="2">
                  <c:v>750.55414484141738</c:v>
                </c:pt>
              </c:numCache>
            </c:numRef>
          </c:xVal>
          <c:yVal>
            <c:numRef>
              <c:f>'Power -v- Effic Raw Data'!$J$10:$L$10</c:f>
              <c:numCache>
                <c:formatCode>0.0%</c:formatCode>
                <c:ptCount val="3"/>
                <c:pt idx="1">
                  <c:v>0.62585211288300235</c:v>
                </c:pt>
                <c:pt idx="2">
                  <c:v>0.59262111474506662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ECC-40DA-90A7-8212B6971035}"/>
            </c:ext>
          </c:extLst>
        </c:ser>
        <c:ser>
          <c:idx val="2"/>
          <c:order val="3"/>
          <c:tx>
            <c:strRef>
              <c:f>'Power -v- Effic Raw Data'!$E$7</c:f>
              <c:strCache>
                <c:ptCount val="1"/>
                <c:pt idx="0">
                  <c:v>Low</c:v>
                </c:pt>
              </c:strCache>
            </c:strRef>
          </c:tx>
          <c:spPr>
            <a:ln>
              <a:noFill/>
            </a:ln>
          </c:spPr>
          <c:xVal>
            <c:numRef>
              <c:f>'Power -v- Effic Raw Data'!$J$7:$L$7</c:f>
              <c:numCache>
                <c:formatCode>0</c:formatCode>
                <c:ptCount val="3"/>
                <c:pt idx="0">
                  <c:v>454.71118708494294</c:v>
                </c:pt>
                <c:pt idx="1">
                  <c:v>379.67141750928459</c:v>
                </c:pt>
                <c:pt idx="2">
                  <c:v>201.64141197337418</c:v>
                </c:pt>
              </c:numCache>
            </c:numRef>
          </c:xVal>
          <c:yVal>
            <c:numRef>
              <c:f>'Power -v- Effic Raw Data'!$J$11:$L$11</c:f>
              <c:numCache>
                <c:formatCode>0.0%</c:formatCode>
                <c:ptCount val="3"/>
                <c:pt idx="0">
                  <c:v>0.29418720586071673</c:v>
                </c:pt>
                <c:pt idx="1">
                  <c:v>0.48051233676964134</c:v>
                </c:pt>
                <c:pt idx="2">
                  <c:v>0.11408638914418426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ECC-40DA-90A7-8212B6971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80032"/>
        <c:axId val="91194496"/>
      </c:scatterChart>
      <c:valAx>
        <c:axId val="91180032"/>
        <c:scaling>
          <c:orientation val="minMax"/>
          <c:max val="14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Power [W]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194496"/>
        <c:crosses val="autoZero"/>
        <c:crossBetween val="midCat"/>
        <c:majorUnit val="200"/>
      </c:valAx>
      <c:valAx>
        <c:axId val="91194496"/>
        <c:scaling>
          <c:orientation val="minMax"/>
          <c:max val="0.8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Thermal Efficiency [%]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1800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6045860772257865"/>
          <c:y val="0.15248366013071896"/>
          <c:w val="0.1378471865774068"/>
          <c:h val="0.51681488343368864"/>
        </c:manualLayout>
      </c:layout>
      <c:overlay val="0"/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50884730722706"/>
          <c:y val="7.299061301547842E-2"/>
          <c:w val="0.72128051768465062"/>
          <c:h val="0.74204508498134392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'Global Power-Effic'!$C$1</c:f>
              <c:strCache>
                <c:ptCount val="1"/>
                <c:pt idx="0">
                  <c:v>GF0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'Global Power-Effic'!$C$3:$C$20</c:f>
              <c:numCache>
                <c:formatCode>0</c:formatCode>
                <c:ptCount val="18"/>
                <c:pt idx="0">
                  <c:v>1095.0334028895186</c:v>
                </c:pt>
                <c:pt idx="1">
                  <c:v>1023.2866670079736</c:v>
                </c:pt>
                <c:pt idx="2">
                  <c:v>1078.8799596372851</c:v>
                </c:pt>
                <c:pt idx="3">
                  <c:v>1225.50567893172</c:v>
                </c:pt>
                <c:pt idx="4">
                  <c:v>1010.9504808068098</c:v>
                </c:pt>
                <c:pt idx="5">
                  <c:v>1043.7735480678937</c:v>
                </c:pt>
                <c:pt idx="6">
                  <c:v>782.43096150837744</c:v>
                </c:pt>
                <c:pt idx="7">
                  <c:v>739.8319425138701</c:v>
                </c:pt>
                <c:pt idx="8">
                  <c:v>932.83157969140541</c:v>
                </c:pt>
                <c:pt idx="10">
                  <c:v>786.29481840529445</c:v>
                </c:pt>
                <c:pt idx="11">
                  <c:v>750.55414484141738</c:v>
                </c:pt>
                <c:pt idx="12">
                  <c:v>214.44404123347374</c:v>
                </c:pt>
                <c:pt idx="13">
                  <c:v>245.63590174532993</c:v>
                </c:pt>
                <c:pt idx="14">
                  <c:v>379.10643011340619</c:v>
                </c:pt>
                <c:pt idx="15">
                  <c:v>454.71118708494294</c:v>
                </c:pt>
                <c:pt idx="16">
                  <c:v>379.67141750928459</c:v>
                </c:pt>
                <c:pt idx="17">
                  <c:v>201.64141197337418</c:v>
                </c:pt>
              </c:numCache>
            </c:numRef>
          </c:xVal>
          <c:yVal>
            <c:numRef>
              <c:f>'Global Power-Effic'!$K$3:$K$20</c:f>
              <c:numCache>
                <c:formatCode>0.0%</c:formatCode>
                <c:ptCount val="18"/>
                <c:pt idx="0">
                  <c:v>0.52651361888155901</c:v>
                </c:pt>
                <c:pt idx="1">
                  <c:v>0.56616054468686294</c:v>
                </c:pt>
                <c:pt idx="2">
                  <c:v>0.49070628362357932</c:v>
                </c:pt>
                <c:pt idx="3">
                  <c:v>0.4442399994906755</c:v>
                </c:pt>
                <c:pt idx="4">
                  <c:v>0.58231854894812241</c:v>
                </c:pt>
                <c:pt idx="5">
                  <c:v>0.58697223370191554</c:v>
                </c:pt>
                <c:pt idx="6">
                  <c:v>0.58935797419208846</c:v>
                </c:pt>
                <c:pt idx="7">
                  <c:v>0.63095040389785073</c:v>
                </c:pt>
                <c:pt idx="8">
                  <c:v>0.57350039483872639</c:v>
                </c:pt>
                <c:pt idx="10">
                  <c:v>0.62585211288300235</c:v>
                </c:pt>
                <c:pt idx="11">
                  <c:v>0.59262111474506662</c:v>
                </c:pt>
                <c:pt idx="12">
                  <c:v>0.51753142259274854</c:v>
                </c:pt>
                <c:pt idx="13">
                  <c:v>0.41530953717253688</c:v>
                </c:pt>
                <c:pt idx="14">
                  <c:v>0.5579569065918174</c:v>
                </c:pt>
                <c:pt idx="15">
                  <c:v>0.29418720586071673</c:v>
                </c:pt>
                <c:pt idx="16">
                  <c:v>0.48051233676964134</c:v>
                </c:pt>
                <c:pt idx="17">
                  <c:v>0.11408638914418426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E2E-4416-954A-527641EE1FE0}"/>
            </c:ext>
          </c:extLst>
        </c:ser>
        <c:ser>
          <c:idx val="2"/>
          <c:order val="1"/>
          <c:tx>
            <c:strRef>
              <c:f>'Global Power-Effic'!$D$1</c:f>
              <c:strCache>
                <c:ptCount val="1"/>
                <c:pt idx="0">
                  <c:v>GF1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'Global Power-Effic'!$D$3:$D$20</c:f>
              <c:numCache>
                <c:formatCode>0</c:formatCode>
                <c:ptCount val="18"/>
                <c:pt idx="0">
                  <c:v>1192.8472224999537</c:v>
                </c:pt>
                <c:pt idx="1">
                  <c:v>1230.7246381545906</c:v>
                </c:pt>
                <c:pt idx="2">
                  <c:v>1277.7931033456864</c:v>
                </c:pt>
                <c:pt idx="3">
                  <c:v>1196.9711536826906</c:v>
                </c:pt>
                <c:pt idx="4">
                  <c:v>1179.4444444616076</c:v>
                </c:pt>
                <c:pt idx="5">
                  <c:v>1025.0622406203265</c:v>
                </c:pt>
                <c:pt idx="12">
                  <c:v>304.73684212020044</c:v>
                </c:pt>
                <c:pt idx="13">
                  <c:v>280.72727288176452</c:v>
                </c:pt>
                <c:pt idx="14">
                  <c:v>319.72891569000603</c:v>
                </c:pt>
                <c:pt idx="15">
                  <c:v>290.82191782027752</c:v>
                </c:pt>
                <c:pt idx="16">
                  <c:v>349.73154361541708</c:v>
                </c:pt>
                <c:pt idx="17">
                  <c:v>332.7586208072056</c:v>
                </c:pt>
              </c:numCache>
            </c:numRef>
          </c:xVal>
          <c:yVal>
            <c:numRef>
              <c:f>'Global Power-Effic'!$L$3:$L$20</c:f>
              <c:numCache>
                <c:formatCode>0.0%</c:formatCode>
                <c:ptCount val="18"/>
                <c:pt idx="0">
                  <c:v>0.4992927286487745</c:v>
                </c:pt>
                <c:pt idx="1">
                  <c:v>0.50384629780970325</c:v>
                </c:pt>
                <c:pt idx="2">
                  <c:v>0.4712298806131261</c:v>
                </c:pt>
                <c:pt idx="3">
                  <c:v>0.57751080724585291</c:v>
                </c:pt>
                <c:pt idx="4">
                  <c:v>0.55883749293452667</c:v>
                </c:pt>
                <c:pt idx="5">
                  <c:v>0.58886279703691713</c:v>
                </c:pt>
                <c:pt idx="12">
                  <c:v>0.40504032815198687</c:v>
                </c:pt>
                <c:pt idx="13">
                  <c:v>0.40581853238342164</c:v>
                </c:pt>
                <c:pt idx="14">
                  <c:v>0.43747821761658207</c:v>
                </c:pt>
                <c:pt idx="15">
                  <c:v>0.27632859538389054</c:v>
                </c:pt>
                <c:pt idx="16">
                  <c:v>0.31218016580310864</c:v>
                </c:pt>
                <c:pt idx="17">
                  <c:v>0.41852342176165791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E2E-4416-954A-527641EE1FE0}"/>
            </c:ext>
          </c:extLst>
        </c:ser>
        <c:ser>
          <c:idx val="3"/>
          <c:order val="2"/>
          <c:tx>
            <c:strRef>
              <c:f>'Global Power-Effic'!$E$1</c:f>
              <c:strCache>
                <c:ptCount val="1"/>
                <c:pt idx="0">
                  <c:v>GF2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'Global Power-Effic'!$E$3:$E$20</c:f>
              <c:numCache>
                <c:formatCode>0</c:formatCode>
                <c:ptCount val="18"/>
                <c:pt idx="0">
                  <c:v>940.25641022273021</c:v>
                </c:pt>
                <c:pt idx="1">
                  <c:v>881.60493813476182</c:v>
                </c:pt>
                <c:pt idx="2">
                  <c:v>903.14102560867502</c:v>
                </c:pt>
                <c:pt idx="3">
                  <c:v>1001.0373443557877</c:v>
                </c:pt>
                <c:pt idx="4">
                  <c:v>889.31372551455604</c:v>
                </c:pt>
                <c:pt idx="5">
                  <c:v>998.50694445897466</c:v>
                </c:pt>
                <c:pt idx="6">
                  <c:v>546.83333326967352</c:v>
                </c:pt>
                <c:pt idx="7">
                  <c:v>675.49999992136145</c:v>
                </c:pt>
                <c:pt idx="8">
                  <c:v>633.73134319989583</c:v>
                </c:pt>
                <c:pt idx="9">
                  <c:v>804.16666657304938</c:v>
                </c:pt>
                <c:pt idx="10">
                  <c:v>672.24719103585699</c:v>
                </c:pt>
                <c:pt idx="11">
                  <c:v>643.33333303375787</c:v>
                </c:pt>
                <c:pt idx="12">
                  <c:v>105.2727273306617</c:v>
                </c:pt>
                <c:pt idx="13">
                  <c:v>214.44444449437367</c:v>
                </c:pt>
                <c:pt idx="14">
                  <c:v>178.7037035372729</c:v>
                </c:pt>
                <c:pt idx="15">
                  <c:v>203.15789474680028</c:v>
                </c:pt>
                <c:pt idx="16">
                  <c:v>381.86314920567662</c:v>
                </c:pt>
                <c:pt idx="17">
                  <c:v>286.38709684732612</c:v>
                </c:pt>
              </c:numCache>
            </c:numRef>
          </c:xVal>
          <c:yVal>
            <c:numRef>
              <c:f>'Global Power-Effic'!$M$3:$M$20</c:f>
              <c:numCache>
                <c:formatCode>0.0%</c:formatCode>
                <c:ptCount val="18"/>
                <c:pt idx="0">
                  <c:v>0.63094311208072007</c:v>
                </c:pt>
                <c:pt idx="1">
                  <c:v>0.58217743901414387</c:v>
                </c:pt>
                <c:pt idx="2">
                  <c:v>0.62054752189651485</c:v>
                </c:pt>
                <c:pt idx="3">
                  <c:v>0.66027726192746095</c:v>
                </c:pt>
                <c:pt idx="4">
                  <c:v>0.7160844810935949</c:v>
                </c:pt>
                <c:pt idx="5">
                  <c:v>0.65837388976596989</c:v>
                </c:pt>
                <c:pt idx="6">
                  <c:v>0.73997479548918155</c:v>
                </c:pt>
                <c:pt idx="7">
                  <c:v>0.64615789982728755</c:v>
                </c:pt>
                <c:pt idx="8">
                  <c:v>0.65940863353744772</c:v>
                </c:pt>
                <c:pt idx="9">
                  <c:v>0.55083560124352393</c:v>
                </c:pt>
                <c:pt idx="10">
                  <c:v>0.64097534982450122</c:v>
                </c:pt>
                <c:pt idx="11">
                  <c:v>0.53671516407598918</c:v>
                </c:pt>
                <c:pt idx="12">
                  <c:v>0.3946744145077753</c:v>
                </c:pt>
                <c:pt idx="13">
                  <c:v>0.45329308117443889</c:v>
                </c:pt>
                <c:pt idx="14">
                  <c:v>0.33926236476683796</c:v>
                </c:pt>
                <c:pt idx="15">
                  <c:v>0.22932042314335005</c:v>
                </c:pt>
                <c:pt idx="16">
                  <c:v>0.53797118782383457</c:v>
                </c:pt>
                <c:pt idx="17">
                  <c:v>0.45983668168506392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E2E-4416-954A-527641EE1FE0}"/>
            </c:ext>
          </c:extLst>
        </c:ser>
        <c:ser>
          <c:idx val="4"/>
          <c:order val="3"/>
          <c:tx>
            <c:strRef>
              <c:f>'Global Power-Effic'!$F$1</c:f>
              <c:strCache>
                <c:ptCount val="1"/>
                <c:pt idx="0">
                  <c:v>P0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'Global Power-Effic'!$F$3:$F$20</c:f>
              <c:numCache>
                <c:formatCode>0</c:formatCode>
                <c:ptCount val="18"/>
                <c:pt idx="0">
                  <c:v>1393.9729841351375</c:v>
                </c:pt>
                <c:pt idx="1">
                  <c:v>1262.8846674293129</c:v>
                </c:pt>
                <c:pt idx="2">
                  <c:v>1470.9019253094623</c:v>
                </c:pt>
                <c:pt idx="3">
                  <c:v>1288.3179181535941</c:v>
                </c:pt>
                <c:pt idx="4">
                  <c:v>1442.1908736001592</c:v>
                </c:pt>
                <c:pt idx="5">
                  <c:v>1229.0735985156709</c:v>
                </c:pt>
                <c:pt idx="6">
                  <c:v>988.7027483508175</c:v>
                </c:pt>
                <c:pt idx="7">
                  <c:v>937.64678688593972</c:v>
                </c:pt>
                <c:pt idx="8">
                  <c:v>1303.6228832664874</c:v>
                </c:pt>
                <c:pt idx="9">
                  <c:v>1199.9256088421678</c:v>
                </c:pt>
                <c:pt idx="10">
                  <c:v>1274.3112404759424</c:v>
                </c:pt>
                <c:pt idx="11">
                  <c:v>793.39343505733245</c:v>
                </c:pt>
                <c:pt idx="12">
                  <c:v>465.85347138624184</c:v>
                </c:pt>
                <c:pt idx="13">
                  <c:v>570.33501142908563</c:v>
                </c:pt>
                <c:pt idx="14">
                  <c:v>649.14008322872587</c:v>
                </c:pt>
                <c:pt idx="15">
                  <c:v>908.33078319969627</c:v>
                </c:pt>
                <c:pt idx="16">
                  <c:v>949.58141681557333</c:v>
                </c:pt>
                <c:pt idx="17">
                  <c:v>671.144831414176</c:v>
                </c:pt>
              </c:numCache>
            </c:numRef>
          </c:xVal>
          <c:yVal>
            <c:numRef>
              <c:f>'Global Power-Effic'!$N$3:$N$20</c:f>
              <c:numCache>
                <c:formatCode>0.0%</c:formatCode>
                <c:ptCount val="18"/>
                <c:pt idx="0">
                  <c:v>0.55383160338555815</c:v>
                </c:pt>
                <c:pt idx="1">
                  <c:v>0.5247820801249844</c:v>
                </c:pt>
                <c:pt idx="2">
                  <c:v>0.53837674306699901</c:v>
                </c:pt>
                <c:pt idx="3">
                  <c:v>0.58728530022298953</c:v>
                </c:pt>
                <c:pt idx="4">
                  <c:v>0.60747283651260675</c:v>
                </c:pt>
                <c:pt idx="5">
                  <c:v>0.60250955056184929</c:v>
                </c:pt>
                <c:pt idx="6">
                  <c:v>0.46955450395046405</c:v>
                </c:pt>
                <c:pt idx="7">
                  <c:v>0.47585143485920478</c:v>
                </c:pt>
                <c:pt idx="8">
                  <c:v>0.53504957226632377</c:v>
                </c:pt>
                <c:pt idx="9">
                  <c:v>0.55408988191600728</c:v>
                </c:pt>
                <c:pt idx="10">
                  <c:v>0.55996302991863367</c:v>
                </c:pt>
                <c:pt idx="11">
                  <c:v>0.35194760430223887</c:v>
                </c:pt>
                <c:pt idx="12">
                  <c:v>0.34635083502665381</c:v>
                </c:pt>
                <c:pt idx="13">
                  <c:v>0.39094870368653756</c:v>
                </c:pt>
                <c:pt idx="14">
                  <c:v>0.3366059258582223</c:v>
                </c:pt>
                <c:pt idx="15">
                  <c:v>0.47550952806453817</c:v>
                </c:pt>
                <c:pt idx="16">
                  <c:v>0.39251141598612183</c:v>
                </c:pt>
                <c:pt idx="17">
                  <c:v>0.35905286994095365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E2E-4416-954A-527641EE1FE0}"/>
            </c:ext>
          </c:extLst>
        </c:ser>
        <c:ser>
          <c:idx val="5"/>
          <c:order val="4"/>
          <c:tx>
            <c:strRef>
              <c:f>'Global Power-Effic'!$G$1</c:f>
              <c:strCache>
                <c:ptCount val="1"/>
                <c:pt idx="0">
                  <c:v>P1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'Global Power-Effic'!$G$3:$G$20</c:f>
              <c:numCache>
                <c:formatCode>0</c:formatCode>
                <c:ptCount val="18"/>
                <c:pt idx="0">
                  <c:v>1290.2255635664555</c:v>
                </c:pt>
                <c:pt idx="1">
                  <c:v>1212.8205127770696</c:v>
                </c:pt>
                <c:pt idx="2">
                  <c:v>1185.8156026723977</c:v>
                </c:pt>
                <c:pt idx="3">
                  <c:v>1182.0895524524146</c:v>
                </c:pt>
                <c:pt idx="4">
                  <c:v>1196.3133640835385</c:v>
                </c:pt>
                <c:pt idx="5">
                  <c:v>1198.297872387915</c:v>
                </c:pt>
                <c:pt idx="6">
                  <c:v>1118.6440685205857</c:v>
                </c:pt>
                <c:pt idx="7">
                  <c:v>1199.9999995174055</c:v>
                </c:pt>
                <c:pt idx="8">
                  <c:v>1246.6666665215355</c:v>
                </c:pt>
                <c:pt idx="9">
                  <c:v>1025.2427184419669</c:v>
                </c:pt>
                <c:pt idx="10">
                  <c:v>1040.00000057234</c:v>
                </c:pt>
                <c:pt idx="11">
                  <c:v>1021.4285711567773</c:v>
                </c:pt>
                <c:pt idx="12">
                  <c:v>1257.1428582195801</c:v>
                </c:pt>
                <c:pt idx="13">
                  <c:v>1140.7407410063402</c:v>
                </c:pt>
                <c:pt idx="14">
                  <c:v>1178.5714282578199</c:v>
                </c:pt>
                <c:pt idx="15">
                  <c:v>1037.7358495717488</c:v>
                </c:pt>
                <c:pt idx="16">
                  <c:v>1026.6666665471469</c:v>
                </c:pt>
                <c:pt idx="17">
                  <c:v>586.66666659836972</c:v>
                </c:pt>
              </c:numCache>
            </c:numRef>
          </c:xVal>
          <c:yVal>
            <c:numRef>
              <c:f>'Global Power-Effic'!$O$3:$O$20</c:f>
              <c:numCache>
                <c:formatCode>0.0%</c:formatCode>
                <c:ptCount val="18"/>
                <c:pt idx="0">
                  <c:v>0.52528001421911452</c:v>
                </c:pt>
                <c:pt idx="1">
                  <c:v>0.48867103678646917</c:v>
                </c:pt>
                <c:pt idx="2">
                  <c:v>0.49265163540669843</c:v>
                </c:pt>
                <c:pt idx="3">
                  <c:v>0.58873696868686864</c:v>
                </c:pt>
                <c:pt idx="4">
                  <c:v>0.5632066777349769</c:v>
                </c:pt>
                <c:pt idx="5">
                  <c:v>0.51820092066761358</c:v>
                </c:pt>
                <c:pt idx="6">
                  <c:v>0.51950040000000031</c:v>
                </c:pt>
                <c:pt idx="7">
                  <c:v>0.48217488661616181</c:v>
                </c:pt>
                <c:pt idx="8">
                  <c:v>0.4017699534759353</c:v>
                </c:pt>
                <c:pt idx="9">
                  <c:v>0.36534998087121184</c:v>
                </c:pt>
                <c:pt idx="10">
                  <c:v>0.41996551118881226</c:v>
                </c:pt>
                <c:pt idx="11">
                  <c:v>0.22751069615384559</c:v>
                </c:pt>
                <c:pt idx="12">
                  <c:v>0.36077849431818221</c:v>
                </c:pt>
                <c:pt idx="13">
                  <c:v>0.3229030811688311</c:v>
                </c:pt>
                <c:pt idx="14">
                  <c:v>0.282228744242425</c:v>
                </c:pt>
                <c:pt idx="15">
                  <c:v>0.28074260163636389</c:v>
                </c:pt>
                <c:pt idx="16">
                  <c:v>0.28737851655844171</c:v>
                </c:pt>
                <c:pt idx="17">
                  <c:v>0.16249749375000103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E2E-4416-954A-527641EE1FE0}"/>
            </c:ext>
          </c:extLst>
        </c:ser>
        <c:ser>
          <c:idx val="6"/>
          <c:order val="5"/>
          <c:tx>
            <c:strRef>
              <c:f>'Global Power-Effic'!$H$1</c:f>
              <c:strCache>
                <c:ptCount val="1"/>
                <c:pt idx="0">
                  <c:v>P2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'Global Power-Effic'!$H$3:$H$20</c:f>
              <c:numCache>
                <c:formatCode>0</c:formatCode>
                <c:ptCount val="18"/>
                <c:pt idx="0">
                  <c:v>733.33333327124512</c:v>
                </c:pt>
                <c:pt idx="1">
                  <c:v>855.08051091531081</c:v>
                </c:pt>
                <c:pt idx="2">
                  <c:v>736.84210522539843</c:v>
                </c:pt>
                <c:pt idx="3">
                  <c:v>762.12471130328345</c:v>
                </c:pt>
                <c:pt idx="4">
                  <c:v>767.84313730748352</c:v>
                </c:pt>
                <c:pt idx="5">
                  <c:v>860.44444452457958</c:v>
                </c:pt>
                <c:pt idx="12">
                  <c:v>580.21978006538825</c:v>
                </c:pt>
                <c:pt idx="13">
                  <c:v>488.88888900271718</c:v>
                </c:pt>
                <c:pt idx="14">
                  <c:v>465.88235291565371</c:v>
                </c:pt>
                <c:pt idx="15">
                  <c:v>410.66666670491298</c:v>
                </c:pt>
                <c:pt idx="16">
                  <c:v>413.14553996165131</c:v>
                </c:pt>
                <c:pt idx="17">
                  <c:v>537.77777752735551</c:v>
                </c:pt>
              </c:numCache>
            </c:numRef>
          </c:xVal>
          <c:yVal>
            <c:numRef>
              <c:f>'Global Power-Effic'!$P$3:$P$20</c:f>
              <c:numCache>
                <c:formatCode>0.0%</c:formatCode>
                <c:ptCount val="18"/>
                <c:pt idx="0">
                  <c:v>0.34954392217630853</c:v>
                </c:pt>
                <c:pt idx="1">
                  <c:v>0.32104885077922068</c:v>
                </c:pt>
                <c:pt idx="2">
                  <c:v>0.34165779532467538</c:v>
                </c:pt>
                <c:pt idx="3">
                  <c:v>0.43953668872727292</c:v>
                </c:pt>
                <c:pt idx="4">
                  <c:v>0.40504475040858007</c:v>
                </c:pt>
                <c:pt idx="5">
                  <c:v>0.39684794653925642</c:v>
                </c:pt>
                <c:pt idx="12">
                  <c:v>0.40958158219696966</c:v>
                </c:pt>
                <c:pt idx="13">
                  <c:v>0.32770791500000024</c:v>
                </c:pt>
                <c:pt idx="14">
                  <c:v>0.30386832878787912</c:v>
                </c:pt>
                <c:pt idx="15">
                  <c:v>0.28433043279220666</c:v>
                </c:pt>
                <c:pt idx="16">
                  <c:v>0.33214412386363584</c:v>
                </c:pt>
                <c:pt idx="17">
                  <c:v>0.36424934628099148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E2E-4416-954A-527641EE1FE0}"/>
            </c:ext>
          </c:extLst>
        </c:ser>
        <c:ser>
          <c:idx val="7"/>
          <c:order val="6"/>
          <c:tx>
            <c:strRef>
              <c:f>'Global Power-Effic'!$I$1</c:f>
              <c:strCache>
                <c:ptCount val="1"/>
                <c:pt idx="0">
                  <c:v>P3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7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'Global Power-Effic'!$I$3:$I$20</c:f>
              <c:numCache>
                <c:formatCode>0</c:formatCode>
                <c:ptCount val="18"/>
                <c:pt idx="0">
                  <c:v>2174.7126428750012</c:v>
                </c:pt>
                <c:pt idx="1">
                  <c:v>1775.7847537488749</c:v>
                </c:pt>
                <c:pt idx="2">
                  <c:v>1961.4457836717481</c:v>
                </c:pt>
                <c:pt idx="3">
                  <c:v>3407.8431366481459</c:v>
                </c:pt>
                <c:pt idx="4">
                  <c:v>3019.6078425996229</c:v>
                </c:pt>
                <c:pt idx="5">
                  <c:v>3149.0196092232563</c:v>
                </c:pt>
                <c:pt idx="6">
                  <c:v>1298.3606559656675</c:v>
                </c:pt>
                <c:pt idx="7">
                  <c:v>1333.3333327971172</c:v>
                </c:pt>
                <c:pt idx="8">
                  <c:v>1466.6666664959241</c:v>
                </c:pt>
                <c:pt idx="9">
                  <c:v>1539.9999998207204</c:v>
                </c:pt>
                <c:pt idx="10">
                  <c:v>1066.6666662376938</c:v>
                </c:pt>
                <c:pt idx="11">
                  <c:v>1466.6666664959241</c:v>
                </c:pt>
                <c:pt idx="12">
                  <c:v>628.57142910979007</c:v>
                </c:pt>
                <c:pt idx="13">
                  <c:v>926.31578951908944</c:v>
                </c:pt>
                <c:pt idx="14">
                  <c:v>959.9999994310466</c:v>
                </c:pt>
                <c:pt idx="15">
                  <c:v>219.99999997438863</c:v>
                </c:pt>
                <c:pt idx="16">
                  <c:v>306.97674423258746</c:v>
                </c:pt>
                <c:pt idx="17">
                  <c:v>239.99999985776165</c:v>
                </c:pt>
              </c:numCache>
            </c:numRef>
          </c:xVal>
          <c:yVal>
            <c:numRef>
              <c:f>'Global Power-Effic'!$Q$3:$Q$20</c:f>
              <c:numCache>
                <c:formatCode>0.0%</c:formatCode>
                <c:ptCount val="18"/>
                <c:pt idx="0">
                  <c:v>0.48622540750528559</c:v>
                </c:pt>
                <c:pt idx="1">
                  <c:v>0.57472042335858586</c:v>
                </c:pt>
                <c:pt idx="2">
                  <c:v>0.5900608089680589</c:v>
                </c:pt>
                <c:pt idx="3">
                  <c:v>0.54515134418872269</c:v>
                </c:pt>
                <c:pt idx="4">
                  <c:v>0.62903070928571458</c:v>
                </c:pt>
                <c:pt idx="5">
                  <c:v>0.55470835174346222</c:v>
                </c:pt>
                <c:pt idx="6">
                  <c:v>0.64604026388888858</c:v>
                </c:pt>
                <c:pt idx="7">
                  <c:v>0.63826565613636344</c:v>
                </c:pt>
                <c:pt idx="8">
                  <c:v>0.61374946090909066</c:v>
                </c:pt>
                <c:pt idx="9">
                  <c:v>0.6556909502164503</c:v>
                </c:pt>
                <c:pt idx="10">
                  <c:v>0.53287081363636457</c:v>
                </c:pt>
                <c:pt idx="11">
                  <c:v>0.71135256181818129</c:v>
                </c:pt>
                <c:pt idx="12">
                  <c:v>0.4499917670454544</c:v>
                </c:pt>
                <c:pt idx="13">
                  <c:v>0.61471471969696967</c:v>
                </c:pt>
                <c:pt idx="14">
                  <c:v>0.62400813939393796</c:v>
                </c:pt>
                <c:pt idx="15">
                  <c:v>0.10323243030302834</c:v>
                </c:pt>
                <c:pt idx="16">
                  <c:v>7.831258939393923E-2</c:v>
                </c:pt>
                <c:pt idx="17">
                  <c:v>0.36359575757575857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E2E-4416-954A-527641EE1FE0}"/>
            </c:ext>
          </c:extLst>
        </c:ser>
        <c:ser>
          <c:idx val="8"/>
          <c:order val="7"/>
          <c:tx>
            <c:strRef>
              <c:f>'Global Power-Effic'!$J$1</c:f>
              <c:strCache>
                <c:ptCount val="1"/>
                <c:pt idx="0">
                  <c:v>P4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'Global Power-Effic'!$J$3:$J$20</c:f>
              <c:numCache>
                <c:formatCode>0</c:formatCode>
                <c:ptCount val="18"/>
                <c:pt idx="0">
                  <c:v>1083.9907667347809</c:v>
                </c:pt>
                <c:pt idx="1">
                  <c:v>1030.3158705107962</c:v>
                </c:pt>
                <c:pt idx="2">
                  <c:v>987.11828874669266</c:v>
                </c:pt>
                <c:pt idx="3">
                  <c:v>1045.9370073536531</c:v>
                </c:pt>
                <c:pt idx="4">
                  <c:v>1051.5071366279346</c:v>
                </c:pt>
                <c:pt idx="5">
                  <c:v>1040.245585545309</c:v>
                </c:pt>
                <c:pt idx="6">
                  <c:v>586.63029706016221</c:v>
                </c:pt>
                <c:pt idx="7">
                  <c:v>910.28839174872871</c:v>
                </c:pt>
                <c:pt idx="8">
                  <c:v>659.95908442316897</c:v>
                </c:pt>
                <c:pt idx="9">
                  <c:v>721.26675914303257</c:v>
                </c:pt>
                <c:pt idx="10">
                  <c:v>953.2742330556905</c:v>
                </c:pt>
                <c:pt idx="11">
                  <c:v>776.42245255650153</c:v>
                </c:pt>
                <c:pt idx="12">
                  <c:v>209.51082042044052</c:v>
                </c:pt>
                <c:pt idx="13">
                  <c:v>239.98512149413321</c:v>
                </c:pt>
                <c:pt idx="14">
                  <c:v>354.81671225933235</c:v>
                </c:pt>
                <c:pt idx="15">
                  <c:v>325.90572081662384</c:v>
                </c:pt>
                <c:pt idx="16">
                  <c:v>745.71647934908128</c:v>
                </c:pt>
                <c:pt idx="17">
                  <c:v>799.95040589478356</c:v>
                </c:pt>
              </c:numCache>
            </c:numRef>
          </c:xVal>
          <c:yVal>
            <c:numRef>
              <c:f>'Global Power-Effic'!$R$3:$R$20</c:f>
              <c:numCache>
                <c:formatCode>0.0%</c:formatCode>
                <c:ptCount val="18"/>
                <c:pt idx="0">
                  <c:v>0.45716676221151592</c:v>
                </c:pt>
                <c:pt idx="1">
                  <c:v>0.46965252987384032</c:v>
                </c:pt>
                <c:pt idx="2">
                  <c:v>0.45043209982295712</c:v>
                </c:pt>
                <c:pt idx="3">
                  <c:v>0.52334952438557281</c:v>
                </c:pt>
                <c:pt idx="4">
                  <c:v>0.54274117669503086</c:v>
                </c:pt>
                <c:pt idx="5">
                  <c:v>0.53479183504209959</c:v>
                </c:pt>
                <c:pt idx="6">
                  <c:v>0.25801641533430519</c:v>
                </c:pt>
                <c:pt idx="7">
                  <c:v>0.35611711584826417</c:v>
                </c:pt>
                <c:pt idx="8">
                  <c:v>0.29701710040884655</c:v>
                </c:pt>
                <c:pt idx="9">
                  <c:v>0.34541421014411222</c:v>
                </c:pt>
                <c:pt idx="10">
                  <c:v>0.43997521637267512</c:v>
                </c:pt>
                <c:pt idx="11">
                  <c:v>0.35686196348477739</c:v>
                </c:pt>
                <c:pt idx="12">
                  <c:v>9.2156023272379095E-2</c:v>
                </c:pt>
                <c:pt idx="13">
                  <c:v>0.24864699775187227</c:v>
                </c:pt>
                <c:pt idx="14">
                  <c:v>0.27096644898143007</c:v>
                </c:pt>
                <c:pt idx="15">
                  <c:v>0.12110445651423296</c:v>
                </c:pt>
                <c:pt idx="16">
                  <c:v>0.30184231443820642</c:v>
                </c:pt>
                <c:pt idx="17">
                  <c:v>0.19107532809482855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E2E-4416-954A-527641EE1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265280"/>
        <c:axId val="91288320"/>
      </c:scatterChart>
      <c:valAx>
        <c:axId val="91265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Power [W]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288320"/>
        <c:crosses val="autoZero"/>
        <c:crossBetween val="midCat"/>
      </c:valAx>
      <c:valAx>
        <c:axId val="91288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Thermal Efficiency [%]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2652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9600664059531521"/>
          <c:y val="0.18255244410238219"/>
          <c:w val="5.6138867942175402E-2"/>
          <c:h val="0.54164387346318721"/>
        </c:manualLayout>
      </c:layout>
      <c:overlay val="0"/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50884730722711"/>
          <c:y val="7.2990613015478448E-2"/>
          <c:w val="0.73167400288772366"/>
          <c:h val="0.74204508498134392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'Global Power-Effic GF'!$C$1</c:f>
              <c:strCache>
                <c:ptCount val="1"/>
                <c:pt idx="0">
                  <c:v>GF0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  <c:trendlineType val="poly"/>
            <c:order val="2"/>
            <c:dispRSqr val="0"/>
            <c:dispEq val="0"/>
          </c:trendline>
          <c:xVal>
            <c:numRef>
              <c:f>'Global Power-Effic GF'!$C$3:$C$20</c:f>
              <c:numCache>
                <c:formatCode>0</c:formatCode>
                <c:ptCount val="18"/>
                <c:pt idx="0">
                  <c:v>1095.0334028895186</c:v>
                </c:pt>
                <c:pt idx="1">
                  <c:v>1023.2866670079736</c:v>
                </c:pt>
                <c:pt idx="2">
                  <c:v>1078.8799596372851</c:v>
                </c:pt>
                <c:pt idx="3">
                  <c:v>1225.50567893172</c:v>
                </c:pt>
                <c:pt idx="4">
                  <c:v>1010.9504808068098</c:v>
                </c:pt>
                <c:pt idx="5">
                  <c:v>1043.7735480678937</c:v>
                </c:pt>
                <c:pt idx="6">
                  <c:v>782.43096150837744</c:v>
                </c:pt>
                <c:pt idx="7">
                  <c:v>739.8319425138701</c:v>
                </c:pt>
                <c:pt idx="8">
                  <c:v>932.83157969140541</c:v>
                </c:pt>
                <c:pt idx="10">
                  <c:v>786.29481840529445</c:v>
                </c:pt>
                <c:pt idx="11">
                  <c:v>750.55414484141738</c:v>
                </c:pt>
                <c:pt idx="12">
                  <c:v>214.44404123347374</c:v>
                </c:pt>
                <c:pt idx="13">
                  <c:v>245.63590174532993</c:v>
                </c:pt>
                <c:pt idx="14">
                  <c:v>379.10643011340619</c:v>
                </c:pt>
                <c:pt idx="15">
                  <c:v>454.71118708494294</c:v>
                </c:pt>
                <c:pt idx="16">
                  <c:v>379.67141750928459</c:v>
                </c:pt>
                <c:pt idx="17">
                  <c:v>201.64141197337418</c:v>
                </c:pt>
              </c:numCache>
            </c:numRef>
          </c:xVal>
          <c:yVal>
            <c:numRef>
              <c:f>'Global Power-Effic GF'!$K$3:$K$20</c:f>
              <c:numCache>
                <c:formatCode>0.0%</c:formatCode>
                <c:ptCount val="18"/>
                <c:pt idx="0">
                  <c:v>0.52651361888155901</c:v>
                </c:pt>
                <c:pt idx="1">
                  <c:v>0.56616054468686294</c:v>
                </c:pt>
                <c:pt idx="2">
                  <c:v>0.49070628362357932</c:v>
                </c:pt>
                <c:pt idx="3">
                  <c:v>0.4442399994906755</c:v>
                </c:pt>
                <c:pt idx="4">
                  <c:v>0.58231854894812241</c:v>
                </c:pt>
                <c:pt idx="5">
                  <c:v>0.58697223370191554</c:v>
                </c:pt>
                <c:pt idx="6">
                  <c:v>0.58935797419208846</c:v>
                </c:pt>
                <c:pt idx="7">
                  <c:v>0.63095040389785073</c:v>
                </c:pt>
                <c:pt idx="8">
                  <c:v>0.57350039483872639</c:v>
                </c:pt>
                <c:pt idx="10">
                  <c:v>0.62585211288300235</c:v>
                </c:pt>
                <c:pt idx="11">
                  <c:v>0.59262111474506662</c:v>
                </c:pt>
                <c:pt idx="12">
                  <c:v>0.51753142259274854</c:v>
                </c:pt>
                <c:pt idx="13">
                  <c:v>0.41530953717253688</c:v>
                </c:pt>
                <c:pt idx="14">
                  <c:v>0.5579569065918174</c:v>
                </c:pt>
                <c:pt idx="15">
                  <c:v>0.29418720586071673</c:v>
                </c:pt>
                <c:pt idx="16">
                  <c:v>0.48051233676964134</c:v>
                </c:pt>
                <c:pt idx="17">
                  <c:v>0.11408638914418426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55C-43C4-BDC7-C2B2A9AA1D1C}"/>
            </c:ext>
          </c:extLst>
        </c:ser>
        <c:ser>
          <c:idx val="2"/>
          <c:order val="1"/>
          <c:tx>
            <c:strRef>
              <c:f>'Global Power-Effic GF'!$D$1</c:f>
              <c:strCache>
                <c:ptCount val="1"/>
                <c:pt idx="0">
                  <c:v>GF1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accent4">
                  <a:lumMod val="75000"/>
                </a:schemeClr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spPr>
              <a:ln>
                <a:solidFill>
                  <a:schemeClr val="accent4">
                    <a:lumMod val="75000"/>
                  </a:schemeClr>
                </a:solidFill>
              </a:ln>
            </c:spPr>
            <c:trendlineType val="poly"/>
            <c:order val="2"/>
            <c:dispRSqr val="0"/>
            <c:dispEq val="0"/>
          </c:trendline>
          <c:xVal>
            <c:numRef>
              <c:f>'Global Power-Effic GF'!$D$3:$D$20</c:f>
              <c:numCache>
                <c:formatCode>0</c:formatCode>
                <c:ptCount val="18"/>
                <c:pt idx="0">
                  <c:v>1192.8472224999537</c:v>
                </c:pt>
                <c:pt idx="1">
                  <c:v>1230.7246381545906</c:v>
                </c:pt>
                <c:pt idx="2">
                  <c:v>1277.7931033456864</c:v>
                </c:pt>
                <c:pt idx="3">
                  <c:v>1196.9711536826906</c:v>
                </c:pt>
                <c:pt idx="4">
                  <c:v>1179.4444444616076</c:v>
                </c:pt>
                <c:pt idx="5">
                  <c:v>1025.0622406203265</c:v>
                </c:pt>
                <c:pt idx="12">
                  <c:v>304.73684212020044</c:v>
                </c:pt>
                <c:pt idx="13">
                  <c:v>280.72727288176452</c:v>
                </c:pt>
                <c:pt idx="14">
                  <c:v>319.72891569000603</c:v>
                </c:pt>
                <c:pt idx="15">
                  <c:v>290.82191782027752</c:v>
                </c:pt>
                <c:pt idx="16">
                  <c:v>349.73154361541708</c:v>
                </c:pt>
                <c:pt idx="17">
                  <c:v>332.7586208072056</c:v>
                </c:pt>
              </c:numCache>
            </c:numRef>
          </c:xVal>
          <c:yVal>
            <c:numRef>
              <c:f>'Global Power-Effic GF'!$L$3:$L$20</c:f>
              <c:numCache>
                <c:formatCode>0.0%</c:formatCode>
                <c:ptCount val="18"/>
                <c:pt idx="0">
                  <c:v>0.4992927286487745</c:v>
                </c:pt>
                <c:pt idx="1">
                  <c:v>0.50384629780970325</c:v>
                </c:pt>
                <c:pt idx="2">
                  <c:v>0.4712298806131261</c:v>
                </c:pt>
                <c:pt idx="3">
                  <c:v>0.57751080724585291</c:v>
                </c:pt>
                <c:pt idx="4">
                  <c:v>0.55883749293452667</c:v>
                </c:pt>
                <c:pt idx="5">
                  <c:v>0.58886279703691713</c:v>
                </c:pt>
                <c:pt idx="12">
                  <c:v>0.40504032815198687</c:v>
                </c:pt>
                <c:pt idx="13">
                  <c:v>0.40581853238342164</c:v>
                </c:pt>
                <c:pt idx="14">
                  <c:v>0.43747821761658207</c:v>
                </c:pt>
                <c:pt idx="15">
                  <c:v>0.27632859538389054</c:v>
                </c:pt>
                <c:pt idx="16">
                  <c:v>0.31218016580310864</c:v>
                </c:pt>
                <c:pt idx="17">
                  <c:v>0.41852342176165791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55C-43C4-BDC7-C2B2A9AA1D1C}"/>
            </c:ext>
          </c:extLst>
        </c:ser>
        <c:ser>
          <c:idx val="3"/>
          <c:order val="2"/>
          <c:tx>
            <c:strRef>
              <c:f>'Global Power-Effic GF'!$E$1</c:f>
              <c:strCache>
                <c:ptCount val="1"/>
                <c:pt idx="0">
                  <c:v>GF2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spPr>
              <a:ln>
                <a:solidFill>
                  <a:schemeClr val="accent3">
                    <a:lumMod val="75000"/>
                  </a:schemeClr>
                </a:solidFill>
              </a:ln>
            </c:spPr>
            <c:trendlineType val="poly"/>
            <c:order val="2"/>
            <c:dispRSqr val="0"/>
            <c:dispEq val="0"/>
          </c:trendline>
          <c:xVal>
            <c:numRef>
              <c:f>'Global Power-Effic GF'!$E$3:$E$20</c:f>
              <c:numCache>
                <c:formatCode>0</c:formatCode>
                <c:ptCount val="18"/>
                <c:pt idx="0">
                  <c:v>940.25641022273021</c:v>
                </c:pt>
                <c:pt idx="1">
                  <c:v>881.60493813476182</c:v>
                </c:pt>
                <c:pt idx="2">
                  <c:v>903.14102560867502</c:v>
                </c:pt>
                <c:pt idx="3">
                  <c:v>1001.0373443557877</c:v>
                </c:pt>
                <c:pt idx="4">
                  <c:v>889.31372551455604</c:v>
                </c:pt>
                <c:pt idx="5">
                  <c:v>998.50694445897466</c:v>
                </c:pt>
                <c:pt idx="6">
                  <c:v>546.83333326967352</c:v>
                </c:pt>
                <c:pt idx="7">
                  <c:v>675.49999992136145</c:v>
                </c:pt>
                <c:pt idx="8">
                  <c:v>633.73134319989583</c:v>
                </c:pt>
                <c:pt idx="9">
                  <c:v>804.16666657304938</c:v>
                </c:pt>
                <c:pt idx="10">
                  <c:v>672.24719103585699</c:v>
                </c:pt>
                <c:pt idx="11">
                  <c:v>643.33333303375787</c:v>
                </c:pt>
                <c:pt idx="12">
                  <c:v>105.2727273306617</c:v>
                </c:pt>
                <c:pt idx="13">
                  <c:v>214.44444449437367</c:v>
                </c:pt>
                <c:pt idx="14">
                  <c:v>178.7037035372729</c:v>
                </c:pt>
                <c:pt idx="15">
                  <c:v>203.15789474680028</c:v>
                </c:pt>
                <c:pt idx="16">
                  <c:v>381.86314920567662</c:v>
                </c:pt>
                <c:pt idx="17">
                  <c:v>286.38709684732612</c:v>
                </c:pt>
              </c:numCache>
            </c:numRef>
          </c:xVal>
          <c:yVal>
            <c:numRef>
              <c:f>'Global Power-Effic GF'!$M$3:$M$20</c:f>
              <c:numCache>
                <c:formatCode>0.0%</c:formatCode>
                <c:ptCount val="18"/>
                <c:pt idx="0">
                  <c:v>0.63094311208072007</c:v>
                </c:pt>
                <c:pt idx="1">
                  <c:v>0.58217743901414387</c:v>
                </c:pt>
                <c:pt idx="2">
                  <c:v>0.62054752189651485</c:v>
                </c:pt>
                <c:pt idx="3">
                  <c:v>0.66027726192746095</c:v>
                </c:pt>
                <c:pt idx="4">
                  <c:v>0.7160844810935949</c:v>
                </c:pt>
                <c:pt idx="5">
                  <c:v>0.65837388976596989</c:v>
                </c:pt>
                <c:pt idx="6">
                  <c:v>0.73997479548918155</c:v>
                </c:pt>
                <c:pt idx="7">
                  <c:v>0.64615789982728755</c:v>
                </c:pt>
                <c:pt idx="8">
                  <c:v>0.65940863353744772</c:v>
                </c:pt>
                <c:pt idx="9">
                  <c:v>0.55083560124352393</c:v>
                </c:pt>
                <c:pt idx="10">
                  <c:v>0.64097534982450122</c:v>
                </c:pt>
                <c:pt idx="11">
                  <c:v>0.53671516407598918</c:v>
                </c:pt>
                <c:pt idx="12">
                  <c:v>0.3946744145077753</c:v>
                </c:pt>
                <c:pt idx="13">
                  <c:v>0.45329308117443889</c:v>
                </c:pt>
                <c:pt idx="14">
                  <c:v>0.33926236476683796</c:v>
                </c:pt>
                <c:pt idx="15">
                  <c:v>0.22932042314335005</c:v>
                </c:pt>
                <c:pt idx="16">
                  <c:v>0.53797118782383457</c:v>
                </c:pt>
                <c:pt idx="17">
                  <c:v>0.45983668168506392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55C-43C4-BDC7-C2B2A9AA1D1C}"/>
            </c:ext>
          </c:extLst>
        </c:ser>
        <c:ser>
          <c:idx val="4"/>
          <c:order val="3"/>
          <c:tx>
            <c:strRef>
              <c:f>'Global Power-Effic GF'!$F$1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'Global Power-Effic GF'!$F$3:$F$20</c:f>
              <c:numCache>
                <c:formatCode>0</c:formatCode>
                <c:ptCount val="18"/>
              </c:numCache>
            </c:numRef>
          </c:xVal>
          <c:yVal>
            <c:numRef>
              <c:f>'Global Power-Effic GF'!$N$3:$N$20</c:f>
              <c:numCache>
                <c:formatCode>0.0%</c:formatCode>
                <c:ptCount val="1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55C-43C4-BDC7-C2B2A9AA1D1C}"/>
            </c:ext>
          </c:extLst>
        </c:ser>
        <c:ser>
          <c:idx val="5"/>
          <c:order val="4"/>
          <c:tx>
            <c:strRef>
              <c:f>'Global Power-Effic GF'!$G$1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'Global Power-Effic GF'!$G$3:$G$20</c:f>
              <c:numCache>
                <c:formatCode>0</c:formatCode>
                <c:ptCount val="18"/>
              </c:numCache>
            </c:numRef>
          </c:xVal>
          <c:yVal>
            <c:numRef>
              <c:f>'Global Power-Effic GF'!$O$3:$O$20</c:f>
              <c:numCache>
                <c:formatCode>0.0%</c:formatCode>
                <c:ptCount val="1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55C-43C4-BDC7-C2B2A9AA1D1C}"/>
            </c:ext>
          </c:extLst>
        </c:ser>
        <c:ser>
          <c:idx val="6"/>
          <c:order val="5"/>
          <c:tx>
            <c:strRef>
              <c:f>'Global Power-Effic GF'!$H$1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'Global Power-Effic GF'!$H$3:$H$20</c:f>
              <c:numCache>
                <c:formatCode>0</c:formatCode>
                <c:ptCount val="18"/>
              </c:numCache>
            </c:numRef>
          </c:xVal>
          <c:yVal>
            <c:numRef>
              <c:f>'Global Power-Effic GF'!$P$3:$P$20</c:f>
              <c:numCache>
                <c:formatCode>0.0%</c:formatCode>
                <c:ptCount val="1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55C-43C4-BDC7-C2B2A9AA1D1C}"/>
            </c:ext>
          </c:extLst>
        </c:ser>
        <c:ser>
          <c:idx val="7"/>
          <c:order val="6"/>
          <c:tx>
            <c:strRef>
              <c:f>'Global Power-Effic GF'!$I$1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ash"/>
            <c:size val="7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'Global Power-Effic GF'!$I$3:$I$20</c:f>
              <c:numCache>
                <c:formatCode>0</c:formatCode>
                <c:ptCount val="18"/>
              </c:numCache>
            </c:numRef>
          </c:xVal>
          <c:yVal>
            <c:numRef>
              <c:f>'Global Power-Effic GF'!$Q$3:$Q$20</c:f>
              <c:numCache>
                <c:formatCode>0.0%</c:formatCode>
                <c:ptCount val="1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555C-43C4-BDC7-C2B2A9AA1D1C}"/>
            </c:ext>
          </c:extLst>
        </c:ser>
        <c:ser>
          <c:idx val="8"/>
          <c:order val="7"/>
          <c:tx>
            <c:strRef>
              <c:f>'Global Power-Effic GF'!$J$1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star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'Global Power-Effic GF'!$J$3:$J$20</c:f>
              <c:numCache>
                <c:formatCode>0</c:formatCode>
                <c:ptCount val="18"/>
              </c:numCache>
            </c:numRef>
          </c:xVal>
          <c:yVal>
            <c:numRef>
              <c:f>'Global Power-Effic GF'!$R$3:$R$20</c:f>
              <c:numCache>
                <c:formatCode>0.0%</c:formatCode>
                <c:ptCount val="1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555C-43C4-BDC7-C2B2A9AA1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391872"/>
        <c:axId val="91296128"/>
      </c:scatterChart>
      <c:valAx>
        <c:axId val="91391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Power [W]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296128"/>
        <c:crosses val="autoZero"/>
        <c:crossBetween val="midCat"/>
      </c:valAx>
      <c:valAx>
        <c:axId val="91296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Thermal Efficiency [%]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391872"/>
        <c:crosses val="autoZero"/>
        <c:crossBetween val="midCat"/>
      </c:valAx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6631102069924992"/>
          <c:y val="0.18589413165459581"/>
          <c:w val="0.12178921955468261"/>
          <c:h val="0.40623290509738913"/>
        </c:manualLayout>
      </c:layout>
      <c:overlay val="0"/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50884730722717"/>
          <c:y val="7.2990613015478503E-2"/>
          <c:w val="0.68267623005921585"/>
          <c:h val="0.74204508498134392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'Global Power-Effic P'!$C$1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'Global Power-Effic P'!$C$3:$C$20</c:f>
              <c:numCache>
                <c:formatCode>0</c:formatCode>
                <c:ptCount val="18"/>
              </c:numCache>
            </c:numRef>
          </c:xVal>
          <c:yVal>
            <c:numRef>
              <c:f>'Global Power-Effic P'!$K$3:$K$20</c:f>
              <c:numCache>
                <c:formatCode>0.0%</c:formatCode>
                <c:ptCount val="1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460-41FC-935E-69A8240D1B74}"/>
            </c:ext>
          </c:extLst>
        </c:ser>
        <c:ser>
          <c:idx val="2"/>
          <c:order val="1"/>
          <c:tx>
            <c:strRef>
              <c:f>'Global Power-Effic P'!$D$1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'Global Power-Effic P'!$D$3:$D$20</c:f>
              <c:numCache>
                <c:formatCode>0</c:formatCode>
                <c:ptCount val="18"/>
              </c:numCache>
            </c:numRef>
          </c:xVal>
          <c:yVal>
            <c:numRef>
              <c:f>'Global Power-Effic P'!$L$3:$L$20</c:f>
              <c:numCache>
                <c:formatCode>0.0%</c:formatCode>
                <c:ptCount val="1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460-41FC-935E-69A8240D1B74}"/>
            </c:ext>
          </c:extLst>
        </c:ser>
        <c:ser>
          <c:idx val="3"/>
          <c:order val="2"/>
          <c:tx>
            <c:strRef>
              <c:f>'Global Power-Effic P'!$E$1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'Global Power-Effic P'!$E$3:$E$20</c:f>
              <c:numCache>
                <c:formatCode>0</c:formatCode>
                <c:ptCount val="18"/>
              </c:numCache>
            </c:numRef>
          </c:xVal>
          <c:yVal>
            <c:numRef>
              <c:f>'Global Power-Effic P'!$M$3:$M$20</c:f>
              <c:numCache>
                <c:formatCode>0.0%</c:formatCode>
                <c:ptCount val="1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460-41FC-935E-69A8240D1B74}"/>
            </c:ext>
          </c:extLst>
        </c:ser>
        <c:ser>
          <c:idx val="4"/>
          <c:order val="3"/>
          <c:tx>
            <c:strRef>
              <c:f>'Global Power-Effic P'!$F$1</c:f>
              <c:strCache>
                <c:ptCount val="1"/>
                <c:pt idx="0">
                  <c:v>P0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trendlineType val="poly"/>
            <c:order val="2"/>
            <c:dispRSqr val="0"/>
            <c:dispEq val="0"/>
          </c:trendline>
          <c:xVal>
            <c:numRef>
              <c:f>'Global Power-Effic P'!$F$3:$F$20</c:f>
              <c:numCache>
                <c:formatCode>0</c:formatCode>
                <c:ptCount val="18"/>
                <c:pt idx="0">
                  <c:v>1393.9729841351375</c:v>
                </c:pt>
                <c:pt idx="1">
                  <c:v>1262.8846674293129</c:v>
                </c:pt>
                <c:pt idx="2">
                  <c:v>1470.9019253094623</c:v>
                </c:pt>
                <c:pt idx="3">
                  <c:v>1288.3179181535941</c:v>
                </c:pt>
                <c:pt idx="4">
                  <c:v>1442.1908736001592</c:v>
                </c:pt>
                <c:pt idx="5">
                  <c:v>1229.0735985156709</c:v>
                </c:pt>
                <c:pt idx="6">
                  <c:v>988.7027483508175</c:v>
                </c:pt>
                <c:pt idx="7">
                  <c:v>937.64678688593972</c:v>
                </c:pt>
                <c:pt idx="8">
                  <c:v>1303.6228832664874</c:v>
                </c:pt>
                <c:pt idx="9">
                  <c:v>1199.9256088421678</c:v>
                </c:pt>
                <c:pt idx="10">
                  <c:v>1274.3112404759424</c:v>
                </c:pt>
                <c:pt idx="11">
                  <c:v>793.39343505733245</c:v>
                </c:pt>
                <c:pt idx="12">
                  <c:v>465.85347138624184</c:v>
                </c:pt>
                <c:pt idx="13">
                  <c:v>570.33501142908563</c:v>
                </c:pt>
                <c:pt idx="14">
                  <c:v>649.14008322872587</c:v>
                </c:pt>
                <c:pt idx="15">
                  <c:v>908.33078319969627</c:v>
                </c:pt>
                <c:pt idx="16">
                  <c:v>949.58141681557333</c:v>
                </c:pt>
                <c:pt idx="17">
                  <c:v>671.144831414176</c:v>
                </c:pt>
              </c:numCache>
            </c:numRef>
          </c:xVal>
          <c:yVal>
            <c:numRef>
              <c:f>'Global Power-Effic P'!$N$3:$N$20</c:f>
              <c:numCache>
                <c:formatCode>0.0%</c:formatCode>
                <c:ptCount val="18"/>
                <c:pt idx="0">
                  <c:v>0.55383160338555815</c:v>
                </c:pt>
                <c:pt idx="1">
                  <c:v>0.5247820801249844</c:v>
                </c:pt>
                <c:pt idx="2">
                  <c:v>0.53837674306699901</c:v>
                </c:pt>
                <c:pt idx="3">
                  <c:v>0.58728530022298953</c:v>
                </c:pt>
                <c:pt idx="4">
                  <c:v>0.60747283651260675</c:v>
                </c:pt>
                <c:pt idx="5">
                  <c:v>0.60250955056184929</c:v>
                </c:pt>
                <c:pt idx="6">
                  <c:v>0.46955450395046405</c:v>
                </c:pt>
                <c:pt idx="7">
                  <c:v>0.47585143485920478</c:v>
                </c:pt>
                <c:pt idx="8">
                  <c:v>0.53504957226632377</c:v>
                </c:pt>
                <c:pt idx="9">
                  <c:v>0.55408988191600728</c:v>
                </c:pt>
                <c:pt idx="10">
                  <c:v>0.55996302991863367</c:v>
                </c:pt>
                <c:pt idx="11">
                  <c:v>0.35194760430223887</c:v>
                </c:pt>
                <c:pt idx="12">
                  <c:v>0.34635083502665381</c:v>
                </c:pt>
                <c:pt idx="13">
                  <c:v>0.39094870368653756</c:v>
                </c:pt>
                <c:pt idx="14">
                  <c:v>0.3366059258582223</c:v>
                </c:pt>
                <c:pt idx="15">
                  <c:v>0.47550952806453817</c:v>
                </c:pt>
                <c:pt idx="16">
                  <c:v>0.39251141598612183</c:v>
                </c:pt>
                <c:pt idx="17">
                  <c:v>0.35905286994095365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460-41FC-935E-69A8240D1B74}"/>
            </c:ext>
          </c:extLst>
        </c:ser>
        <c:ser>
          <c:idx val="5"/>
          <c:order val="4"/>
          <c:tx>
            <c:strRef>
              <c:f>'Global Power-Effic P'!$G$1</c:f>
              <c:strCache>
                <c:ptCount val="1"/>
                <c:pt idx="0">
                  <c:v>P1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trendline>
            <c:spPr>
              <a:ln>
                <a:solidFill>
                  <a:schemeClr val="accent3">
                    <a:lumMod val="75000"/>
                  </a:schemeClr>
                </a:solidFill>
              </a:ln>
            </c:spPr>
            <c:trendlineType val="poly"/>
            <c:order val="2"/>
            <c:dispRSqr val="0"/>
            <c:dispEq val="0"/>
          </c:trendline>
          <c:xVal>
            <c:numRef>
              <c:f>'Global Power-Effic P'!$G$3:$G$20</c:f>
              <c:numCache>
                <c:formatCode>0</c:formatCode>
                <c:ptCount val="18"/>
                <c:pt idx="0">
                  <c:v>1290.2255635664555</c:v>
                </c:pt>
                <c:pt idx="1">
                  <c:v>1212.8205127770696</c:v>
                </c:pt>
                <c:pt idx="2">
                  <c:v>1185.8156026723977</c:v>
                </c:pt>
                <c:pt idx="3">
                  <c:v>1182.0895524524146</c:v>
                </c:pt>
                <c:pt idx="4">
                  <c:v>1196.3133640835385</c:v>
                </c:pt>
                <c:pt idx="5">
                  <c:v>1198.297872387915</c:v>
                </c:pt>
                <c:pt idx="6">
                  <c:v>1118.6440685205857</c:v>
                </c:pt>
                <c:pt idx="7">
                  <c:v>1199.9999995174055</c:v>
                </c:pt>
                <c:pt idx="8">
                  <c:v>1246.6666665215355</c:v>
                </c:pt>
                <c:pt idx="9">
                  <c:v>1025.2427184419669</c:v>
                </c:pt>
                <c:pt idx="10">
                  <c:v>1040.00000057234</c:v>
                </c:pt>
                <c:pt idx="11">
                  <c:v>1021.4285711567773</c:v>
                </c:pt>
                <c:pt idx="12">
                  <c:v>1257.1428582195801</c:v>
                </c:pt>
                <c:pt idx="13">
                  <c:v>1140.7407410063402</c:v>
                </c:pt>
                <c:pt idx="14">
                  <c:v>1178.5714282578199</c:v>
                </c:pt>
                <c:pt idx="15">
                  <c:v>1037.7358495717488</c:v>
                </c:pt>
                <c:pt idx="16">
                  <c:v>1026.6666665471469</c:v>
                </c:pt>
                <c:pt idx="17">
                  <c:v>586.66666659836972</c:v>
                </c:pt>
              </c:numCache>
            </c:numRef>
          </c:xVal>
          <c:yVal>
            <c:numRef>
              <c:f>'Global Power-Effic P'!$O$3:$O$20</c:f>
              <c:numCache>
                <c:formatCode>0.0%</c:formatCode>
                <c:ptCount val="18"/>
                <c:pt idx="0">
                  <c:v>0.52528001421911452</c:v>
                </c:pt>
                <c:pt idx="1">
                  <c:v>0.48867103678646917</c:v>
                </c:pt>
                <c:pt idx="2">
                  <c:v>0.49265163540669843</c:v>
                </c:pt>
                <c:pt idx="3">
                  <c:v>0.58873696868686864</c:v>
                </c:pt>
                <c:pt idx="4">
                  <c:v>0.5632066777349769</c:v>
                </c:pt>
                <c:pt idx="5">
                  <c:v>0.51820092066761358</c:v>
                </c:pt>
                <c:pt idx="6">
                  <c:v>0.51950040000000031</c:v>
                </c:pt>
                <c:pt idx="7">
                  <c:v>0.48217488661616181</c:v>
                </c:pt>
                <c:pt idx="8">
                  <c:v>0.4017699534759353</c:v>
                </c:pt>
                <c:pt idx="9">
                  <c:v>0.36534998087121184</c:v>
                </c:pt>
                <c:pt idx="10">
                  <c:v>0.41996551118881226</c:v>
                </c:pt>
                <c:pt idx="11">
                  <c:v>0.22751069615384559</c:v>
                </c:pt>
                <c:pt idx="12">
                  <c:v>0.36077849431818221</c:v>
                </c:pt>
                <c:pt idx="13">
                  <c:v>0.3229030811688311</c:v>
                </c:pt>
                <c:pt idx="14">
                  <c:v>0.282228744242425</c:v>
                </c:pt>
                <c:pt idx="15">
                  <c:v>0.28074260163636389</c:v>
                </c:pt>
                <c:pt idx="16">
                  <c:v>0.28737851655844171</c:v>
                </c:pt>
                <c:pt idx="17">
                  <c:v>0.16249749375000103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460-41FC-935E-69A8240D1B74}"/>
            </c:ext>
          </c:extLst>
        </c:ser>
        <c:ser>
          <c:idx val="6"/>
          <c:order val="5"/>
          <c:tx>
            <c:strRef>
              <c:f>'Global Power-Effic P'!$H$1</c:f>
              <c:strCache>
                <c:ptCount val="1"/>
                <c:pt idx="0">
                  <c:v>P2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2"/>
            <c:dispRSqr val="0"/>
            <c:dispEq val="0"/>
          </c:trendline>
          <c:xVal>
            <c:numRef>
              <c:f>'Global Power-Effic P'!$H$3:$H$20</c:f>
              <c:numCache>
                <c:formatCode>0</c:formatCode>
                <c:ptCount val="18"/>
                <c:pt idx="0">
                  <c:v>733.33333327124512</c:v>
                </c:pt>
                <c:pt idx="1">
                  <c:v>855.08051091531081</c:v>
                </c:pt>
                <c:pt idx="2">
                  <c:v>736.84210522539843</c:v>
                </c:pt>
                <c:pt idx="3">
                  <c:v>762.12471130328345</c:v>
                </c:pt>
                <c:pt idx="4">
                  <c:v>767.84313730748352</c:v>
                </c:pt>
                <c:pt idx="5">
                  <c:v>860.44444452457958</c:v>
                </c:pt>
                <c:pt idx="12">
                  <c:v>580.21978006538825</c:v>
                </c:pt>
                <c:pt idx="13">
                  <c:v>488.88888900271718</c:v>
                </c:pt>
                <c:pt idx="14">
                  <c:v>465.88235291565371</c:v>
                </c:pt>
                <c:pt idx="15">
                  <c:v>410.66666670491298</c:v>
                </c:pt>
                <c:pt idx="16">
                  <c:v>413.14553996165131</c:v>
                </c:pt>
                <c:pt idx="17">
                  <c:v>537.77777752735551</c:v>
                </c:pt>
              </c:numCache>
            </c:numRef>
          </c:xVal>
          <c:yVal>
            <c:numRef>
              <c:f>'Global Power-Effic P'!$P$3:$P$20</c:f>
              <c:numCache>
                <c:formatCode>0.0%</c:formatCode>
                <c:ptCount val="18"/>
                <c:pt idx="0">
                  <c:v>0.34954392217630853</c:v>
                </c:pt>
                <c:pt idx="1">
                  <c:v>0.32104885077922068</c:v>
                </c:pt>
                <c:pt idx="2">
                  <c:v>0.34165779532467538</c:v>
                </c:pt>
                <c:pt idx="3">
                  <c:v>0.43953668872727292</c:v>
                </c:pt>
                <c:pt idx="4">
                  <c:v>0.40504475040858007</c:v>
                </c:pt>
                <c:pt idx="5">
                  <c:v>0.39684794653925642</c:v>
                </c:pt>
                <c:pt idx="12">
                  <c:v>0.40958158219696966</c:v>
                </c:pt>
                <c:pt idx="13">
                  <c:v>0.32770791500000024</c:v>
                </c:pt>
                <c:pt idx="14">
                  <c:v>0.30386832878787912</c:v>
                </c:pt>
                <c:pt idx="15">
                  <c:v>0.28433043279220666</c:v>
                </c:pt>
                <c:pt idx="16">
                  <c:v>0.33214412386363584</c:v>
                </c:pt>
                <c:pt idx="17">
                  <c:v>0.36424934628099148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460-41FC-935E-69A8240D1B74}"/>
            </c:ext>
          </c:extLst>
        </c:ser>
        <c:ser>
          <c:idx val="7"/>
          <c:order val="6"/>
          <c:tx>
            <c:strRef>
              <c:f>'Global Power-Effic P'!$I$1</c:f>
              <c:strCache>
                <c:ptCount val="1"/>
                <c:pt idx="0">
                  <c:v>P3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7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trendline>
            <c:spPr>
              <a:ln>
                <a:solidFill>
                  <a:schemeClr val="tx2">
                    <a:lumMod val="75000"/>
                  </a:schemeClr>
                </a:solidFill>
              </a:ln>
            </c:spPr>
            <c:trendlineType val="poly"/>
            <c:order val="2"/>
            <c:dispRSqr val="0"/>
            <c:dispEq val="0"/>
          </c:trendline>
          <c:xVal>
            <c:numRef>
              <c:f>'Global Power-Effic P'!$I$3:$I$20</c:f>
              <c:numCache>
                <c:formatCode>0</c:formatCode>
                <c:ptCount val="18"/>
                <c:pt idx="0">
                  <c:v>2174.7126428750012</c:v>
                </c:pt>
                <c:pt idx="1">
                  <c:v>1775.7847537488749</c:v>
                </c:pt>
                <c:pt idx="2">
                  <c:v>1961.4457836717481</c:v>
                </c:pt>
                <c:pt idx="3">
                  <c:v>3407.8431366481459</c:v>
                </c:pt>
                <c:pt idx="4">
                  <c:v>3019.6078425996229</c:v>
                </c:pt>
                <c:pt idx="5">
                  <c:v>3149.0196092232563</c:v>
                </c:pt>
                <c:pt idx="6">
                  <c:v>1298.3606559656675</c:v>
                </c:pt>
                <c:pt idx="7">
                  <c:v>1333.3333327971172</c:v>
                </c:pt>
                <c:pt idx="8">
                  <c:v>1466.6666664959241</c:v>
                </c:pt>
                <c:pt idx="9">
                  <c:v>1539.9999998207204</c:v>
                </c:pt>
                <c:pt idx="10">
                  <c:v>1066.6666662376938</c:v>
                </c:pt>
                <c:pt idx="11">
                  <c:v>1466.6666664959241</c:v>
                </c:pt>
                <c:pt idx="12">
                  <c:v>628.57142910979007</c:v>
                </c:pt>
                <c:pt idx="13">
                  <c:v>926.31578951908944</c:v>
                </c:pt>
                <c:pt idx="14">
                  <c:v>959.9999994310466</c:v>
                </c:pt>
                <c:pt idx="15">
                  <c:v>219.99999997438863</c:v>
                </c:pt>
                <c:pt idx="16">
                  <c:v>306.97674423258746</c:v>
                </c:pt>
                <c:pt idx="17">
                  <c:v>239.99999985776165</c:v>
                </c:pt>
              </c:numCache>
            </c:numRef>
          </c:xVal>
          <c:yVal>
            <c:numRef>
              <c:f>'Global Power-Effic P'!$Q$3:$Q$20</c:f>
              <c:numCache>
                <c:formatCode>0.0%</c:formatCode>
                <c:ptCount val="18"/>
                <c:pt idx="0">
                  <c:v>0.48622540750528559</c:v>
                </c:pt>
                <c:pt idx="1">
                  <c:v>0.57472042335858586</c:v>
                </c:pt>
                <c:pt idx="2">
                  <c:v>0.5900608089680589</c:v>
                </c:pt>
                <c:pt idx="3">
                  <c:v>0.54515134418872269</c:v>
                </c:pt>
                <c:pt idx="4">
                  <c:v>0.62903070928571458</c:v>
                </c:pt>
                <c:pt idx="5">
                  <c:v>0.55470835174346222</c:v>
                </c:pt>
                <c:pt idx="6">
                  <c:v>0.64604026388888858</c:v>
                </c:pt>
                <c:pt idx="7">
                  <c:v>0.63826565613636344</c:v>
                </c:pt>
                <c:pt idx="8">
                  <c:v>0.61374946090909066</c:v>
                </c:pt>
                <c:pt idx="9">
                  <c:v>0.6556909502164503</c:v>
                </c:pt>
                <c:pt idx="10">
                  <c:v>0.53287081363636457</c:v>
                </c:pt>
                <c:pt idx="11">
                  <c:v>0.71135256181818129</c:v>
                </c:pt>
                <c:pt idx="12">
                  <c:v>0.4499917670454544</c:v>
                </c:pt>
                <c:pt idx="13">
                  <c:v>0.61471471969696967</c:v>
                </c:pt>
                <c:pt idx="14">
                  <c:v>0.62400813939393796</c:v>
                </c:pt>
                <c:pt idx="15">
                  <c:v>0.10323243030302834</c:v>
                </c:pt>
                <c:pt idx="16">
                  <c:v>7.831258939393923E-2</c:v>
                </c:pt>
                <c:pt idx="17">
                  <c:v>0.36359575757575857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9460-41FC-935E-69A8240D1B74}"/>
            </c:ext>
          </c:extLst>
        </c:ser>
        <c:ser>
          <c:idx val="8"/>
          <c:order val="7"/>
          <c:tx>
            <c:strRef>
              <c:f>'Global Power-Effic P'!$J$1</c:f>
              <c:strCache>
                <c:ptCount val="1"/>
                <c:pt idx="0">
                  <c:v>P4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  <c:spPr>
              <a:solidFill>
                <a:srgbClr val="8064A2">
                  <a:lumMod val="75000"/>
                </a:srgbClr>
              </a:solidFill>
              <a:ln>
                <a:solidFill>
                  <a:schemeClr val="bg1"/>
                </a:solidFill>
              </a:ln>
            </c:spPr>
          </c:marker>
          <c:trendline>
            <c:spPr>
              <a:ln>
                <a:solidFill>
                  <a:schemeClr val="accent4">
                    <a:lumMod val="75000"/>
                  </a:schemeClr>
                </a:solidFill>
              </a:ln>
            </c:spPr>
            <c:trendlineType val="poly"/>
            <c:order val="2"/>
            <c:dispRSqr val="0"/>
            <c:dispEq val="0"/>
          </c:trendline>
          <c:xVal>
            <c:numRef>
              <c:f>'Global Power-Effic P'!$J$3:$J$20</c:f>
              <c:numCache>
                <c:formatCode>0</c:formatCode>
                <c:ptCount val="18"/>
                <c:pt idx="0">
                  <c:v>1083.9907667347809</c:v>
                </c:pt>
                <c:pt idx="1">
                  <c:v>1030.3158705107962</c:v>
                </c:pt>
                <c:pt idx="2">
                  <c:v>987.11828874669266</c:v>
                </c:pt>
                <c:pt idx="3">
                  <c:v>1045.9370073536531</c:v>
                </c:pt>
                <c:pt idx="4">
                  <c:v>1051.5071366279346</c:v>
                </c:pt>
                <c:pt idx="5">
                  <c:v>1040.245585545309</c:v>
                </c:pt>
                <c:pt idx="6">
                  <c:v>586.63029706016221</c:v>
                </c:pt>
                <c:pt idx="7">
                  <c:v>910.28839174872871</c:v>
                </c:pt>
                <c:pt idx="8">
                  <c:v>659.95908442316897</c:v>
                </c:pt>
                <c:pt idx="9">
                  <c:v>721.26675914303257</c:v>
                </c:pt>
                <c:pt idx="10">
                  <c:v>953.2742330556905</c:v>
                </c:pt>
                <c:pt idx="11">
                  <c:v>776.42245255650153</c:v>
                </c:pt>
                <c:pt idx="12">
                  <c:v>209.51082042044052</c:v>
                </c:pt>
                <c:pt idx="13">
                  <c:v>239.98512149413321</c:v>
                </c:pt>
                <c:pt idx="14">
                  <c:v>354.81671225933235</c:v>
                </c:pt>
                <c:pt idx="15">
                  <c:v>325.90572081662384</c:v>
                </c:pt>
                <c:pt idx="16">
                  <c:v>745.71647934908128</c:v>
                </c:pt>
                <c:pt idx="17">
                  <c:v>799.95040589478356</c:v>
                </c:pt>
              </c:numCache>
            </c:numRef>
          </c:xVal>
          <c:yVal>
            <c:numRef>
              <c:f>'Global Power-Effic P'!$R$3:$R$20</c:f>
              <c:numCache>
                <c:formatCode>0.0%</c:formatCode>
                <c:ptCount val="18"/>
                <c:pt idx="0">
                  <c:v>0.45716676221151592</c:v>
                </c:pt>
                <c:pt idx="1">
                  <c:v>0.46965252987384032</c:v>
                </c:pt>
                <c:pt idx="2">
                  <c:v>0.45043209982295712</c:v>
                </c:pt>
                <c:pt idx="3">
                  <c:v>0.52334952438557281</c:v>
                </c:pt>
                <c:pt idx="4">
                  <c:v>0.54274117669503086</c:v>
                </c:pt>
                <c:pt idx="5">
                  <c:v>0.53479183504209959</c:v>
                </c:pt>
                <c:pt idx="6">
                  <c:v>0.25801641533430519</c:v>
                </c:pt>
                <c:pt idx="7">
                  <c:v>0.35611711584826417</c:v>
                </c:pt>
                <c:pt idx="8">
                  <c:v>0.29701710040884655</c:v>
                </c:pt>
                <c:pt idx="9">
                  <c:v>0.34541421014411222</c:v>
                </c:pt>
                <c:pt idx="10">
                  <c:v>0.43997521637267512</c:v>
                </c:pt>
                <c:pt idx="11">
                  <c:v>0.35686196348477739</c:v>
                </c:pt>
                <c:pt idx="12">
                  <c:v>9.2156023272379095E-2</c:v>
                </c:pt>
                <c:pt idx="13">
                  <c:v>0.24864699775187227</c:v>
                </c:pt>
                <c:pt idx="14">
                  <c:v>0.27096644898143007</c:v>
                </c:pt>
                <c:pt idx="15">
                  <c:v>0.12110445651423296</c:v>
                </c:pt>
                <c:pt idx="16">
                  <c:v>0.30184231443820642</c:v>
                </c:pt>
                <c:pt idx="17">
                  <c:v>0.19107532809482855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9460-41FC-935E-69A8240D1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667264"/>
        <c:axId val="86669184"/>
      </c:scatterChart>
      <c:valAx>
        <c:axId val="86667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Power [W]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6669184"/>
        <c:crosses val="autoZero"/>
        <c:crossBetween val="midCat"/>
      </c:valAx>
      <c:valAx>
        <c:axId val="86669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Thermal Efficiency [%]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6667264"/>
        <c:crosses val="autoZero"/>
        <c:crossBetween val="midCat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4552408677200419"/>
          <c:y val="0.18255244410238194"/>
          <c:w val="0.13631704166155176"/>
          <c:h val="0.54164387346318854"/>
        </c:manualLayout>
      </c:layout>
      <c:overlay val="0"/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50884730722711"/>
          <c:y val="7.2990613015478448E-2"/>
          <c:w val="0.72128051768465062"/>
          <c:h val="0.74204508498134392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'Global P-COr'!$C$1</c:f>
              <c:strCache>
                <c:ptCount val="1"/>
                <c:pt idx="0">
                  <c:v>GF0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'Global P-COr'!$C$3:$C$20</c:f>
              <c:numCache>
                <c:formatCode>0</c:formatCode>
                <c:ptCount val="18"/>
                <c:pt idx="0">
                  <c:v>1095.0334028895186</c:v>
                </c:pt>
                <c:pt idx="1">
                  <c:v>1023.2866670079736</c:v>
                </c:pt>
                <c:pt idx="2">
                  <c:v>1078.8799596372851</c:v>
                </c:pt>
                <c:pt idx="3">
                  <c:v>1225.50567893172</c:v>
                </c:pt>
                <c:pt idx="4">
                  <c:v>1010.9504808068098</c:v>
                </c:pt>
                <c:pt idx="5">
                  <c:v>1043.7735480678937</c:v>
                </c:pt>
                <c:pt idx="6">
                  <c:v>782.43096150837744</c:v>
                </c:pt>
                <c:pt idx="7">
                  <c:v>739.8319425138701</c:v>
                </c:pt>
                <c:pt idx="8">
                  <c:v>932.83157969140541</c:v>
                </c:pt>
                <c:pt idx="10">
                  <c:v>786.29481840529445</c:v>
                </c:pt>
                <c:pt idx="11">
                  <c:v>750.55414484141738</c:v>
                </c:pt>
                <c:pt idx="12">
                  <c:v>214.44404123347374</c:v>
                </c:pt>
                <c:pt idx="13">
                  <c:v>245.63590174532993</c:v>
                </c:pt>
                <c:pt idx="14">
                  <c:v>379.10643011340619</c:v>
                </c:pt>
                <c:pt idx="15">
                  <c:v>454.71118708494294</c:v>
                </c:pt>
                <c:pt idx="16">
                  <c:v>379.67141750928459</c:v>
                </c:pt>
                <c:pt idx="17">
                  <c:v>201.64141197337418</c:v>
                </c:pt>
              </c:numCache>
            </c:numRef>
          </c:xVal>
          <c:yVal>
            <c:numRef>
              <c:f>'Global P-COr'!$K$3:$K$20</c:f>
              <c:numCache>
                <c:formatCode>0.00%</c:formatCode>
                <c:ptCount val="18"/>
                <c:pt idx="0">
                  <c:v>6.7125030458113466E-2</c:v>
                </c:pt>
                <c:pt idx="1">
                  <c:v>5.6276247879770327E-2</c:v>
                </c:pt>
                <c:pt idx="2">
                  <c:v>5.152924818109015E-2</c:v>
                </c:pt>
                <c:pt idx="3">
                  <c:v>5.7054057432888182E-2</c:v>
                </c:pt>
                <c:pt idx="4">
                  <c:v>8.6644148745011973E-2</c:v>
                </c:pt>
                <c:pt idx="5">
                  <c:v>8.1508387173823818E-2</c:v>
                </c:pt>
                <c:pt idx="6">
                  <c:v>4.567101764685208E-2</c:v>
                </c:pt>
                <c:pt idx="7">
                  <c:v>2.9389702118865286E-2</c:v>
                </c:pt>
                <c:pt idx="8">
                  <c:v>4.0162626456571766E-2</c:v>
                </c:pt>
                <c:pt idx="10">
                  <c:v>5.8535467070360163E-2</c:v>
                </c:pt>
                <c:pt idx="11">
                  <c:v>5.1988011834239158E-2</c:v>
                </c:pt>
                <c:pt idx="12">
                  <c:v>3.1935910116716146E-3</c:v>
                </c:pt>
                <c:pt idx="13">
                  <c:v>3.0466264985152848E-3</c:v>
                </c:pt>
                <c:pt idx="14">
                  <c:v>2.6668917386067801E-3</c:v>
                </c:pt>
                <c:pt idx="15">
                  <c:v>1.5639290610627805E-2</c:v>
                </c:pt>
                <c:pt idx="16">
                  <c:v>1.9994793007682811E-3</c:v>
                </c:pt>
                <c:pt idx="17">
                  <c:v>1.0896626691355486E-2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FE-46C3-B8ED-7FC0AFE32AE9}"/>
            </c:ext>
          </c:extLst>
        </c:ser>
        <c:ser>
          <c:idx val="2"/>
          <c:order val="1"/>
          <c:tx>
            <c:strRef>
              <c:f>'Global P-COr'!$D$1</c:f>
              <c:strCache>
                <c:ptCount val="1"/>
                <c:pt idx="0">
                  <c:v>GF1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'Global P-COr'!$D$3:$D$20</c:f>
              <c:numCache>
                <c:formatCode>0</c:formatCode>
                <c:ptCount val="18"/>
                <c:pt idx="0">
                  <c:v>1192.8472224999537</c:v>
                </c:pt>
                <c:pt idx="1">
                  <c:v>1230.7246381545906</c:v>
                </c:pt>
                <c:pt idx="2">
                  <c:v>1277.7931033456864</c:v>
                </c:pt>
                <c:pt idx="3">
                  <c:v>1196.9711536826906</c:v>
                </c:pt>
                <c:pt idx="4">
                  <c:v>1179.4444444616076</c:v>
                </c:pt>
                <c:pt idx="5">
                  <c:v>1025.0622406203265</c:v>
                </c:pt>
                <c:pt idx="12">
                  <c:v>304.73684212020044</c:v>
                </c:pt>
                <c:pt idx="13">
                  <c:v>280.72727288176452</c:v>
                </c:pt>
                <c:pt idx="14">
                  <c:v>319.72891569000603</c:v>
                </c:pt>
                <c:pt idx="15">
                  <c:v>290.82191782027752</c:v>
                </c:pt>
                <c:pt idx="16">
                  <c:v>349.73154361541708</c:v>
                </c:pt>
                <c:pt idx="17">
                  <c:v>332.7586208072056</c:v>
                </c:pt>
              </c:numCache>
            </c:numRef>
          </c:xVal>
          <c:yVal>
            <c:numRef>
              <c:f>'Global P-COr'!$L$3:$L$20</c:f>
              <c:numCache>
                <c:formatCode>0.00%</c:formatCode>
                <c:ptCount val="18"/>
                <c:pt idx="0">
                  <c:v>5.4819460482748571E-2</c:v>
                </c:pt>
                <c:pt idx="1">
                  <c:v>5.622245945171124E-2</c:v>
                </c:pt>
                <c:pt idx="2">
                  <c:v>5.6063134746419364E-2</c:v>
                </c:pt>
                <c:pt idx="3">
                  <c:v>4.4214253900317385E-2</c:v>
                </c:pt>
                <c:pt idx="4">
                  <c:v>5.1080620229357505E-2</c:v>
                </c:pt>
                <c:pt idx="5">
                  <c:v>4.6819496984580398E-2</c:v>
                </c:pt>
                <c:pt idx="12">
                  <c:v>1.1102658171118983E-2</c:v>
                </c:pt>
                <c:pt idx="13">
                  <c:v>9.8426131277028692E-3</c:v>
                </c:pt>
                <c:pt idx="14">
                  <c:v>1.3021874001121448E-2</c:v>
                </c:pt>
                <c:pt idx="15">
                  <c:v>1.0767129233752705E-2</c:v>
                </c:pt>
                <c:pt idx="16">
                  <c:v>1.1703323207359567E-2</c:v>
                </c:pt>
                <c:pt idx="17">
                  <c:v>1.2774860415249001E-2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AFE-46C3-B8ED-7FC0AFE32AE9}"/>
            </c:ext>
          </c:extLst>
        </c:ser>
        <c:ser>
          <c:idx val="3"/>
          <c:order val="2"/>
          <c:tx>
            <c:strRef>
              <c:f>'Global P-COr'!$E$1</c:f>
              <c:strCache>
                <c:ptCount val="1"/>
                <c:pt idx="0">
                  <c:v>GF2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'Global P-COr'!$E$3:$E$20</c:f>
              <c:numCache>
                <c:formatCode>0</c:formatCode>
                <c:ptCount val="18"/>
                <c:pt idx="0">
                  <c:v>940.25641022273021</c:v>
                </c:pt>
                <c:pt idx="1">
                  <c:v>881.60493813476182</c:v>
                </c:pt>
                <c:pt idx="2">
                  <c:v>903.14102560867502</c:v>
                </c:pt>
                <c:pt idx="3">
                  <c:v>1001.0373443557877</c:v>
                </c:pt>
                <c:pt idx="4">
                  <c:v>889.31372551455604</c:v>
                </c:pt>
                <c:pt idx="5">
                  <c:v>998.50694445897466</c:v>
                </c:pt>
                <c:pt idx="6">
                  <c:v>546.83333326967352</c:v>
                </c:pt>
                <c:pt idx="7">
                  <c:v>675.49999992136145</c:v>
                </c:pt>
                <c:pt idx="8">
                  <c:v>633.73134319989583</c:v>
                </c:pt>
                <c:pt idx="9">
                  <c:v>804.16666657304938</c:v>
                </c:pt>
                <c:pt idx="10">
                  <c:v>672.24719103585699</c:v>
                </c:pt>
                <c:pt idx="11">
                  <c:v>643.33333303375787</c:v>
                </c:pt>
                <c:pt idx="12">
                  <c:v>105.2727273306617</c:v>
                </c:pt>
                <c:pt idx="13">
                  <c:v>214.44444449437367</c:v>
                </c:pt>
                <c:pt idx="14">
                  <c:v>178.7037035372729</c:v>
                </c:pt>
                <c:pt idx="15">
                  <c:v>203.15789474680028</c:v>
                </c:pt>
                <c:pt idx="16">
                  <c:v>381.86314920567662</c:v>
                </c:pt>
                <c:pt idx="17">
                  <c:v>286.38709684732612</c:v>
                </c:pt>
              </c:numCache>
            </c:numRef>
          </c:xVal>
          <c:yVal>
            <c:numRef>
              <c:f>'Global P-COr'!$M$3:$M$20</c:f>
              <c:numCache>
                <c:formatCode>0.00%</c:formatCode>
                <c:ptCount val="18"/>
                <c:pt idx="0">
                  <c:v>3.5117889708064925E-2</c:v>
                </c:pt>
                <c:pt idx="1">
                  <c:v>2.618134937397542E-2</c:v>
                </c:pt>
                <c:pt idx="2">
                  <c:v>2.7416257022320652E-2</c:v>
                </c:pt>
                <c:pt idx="3">
                  <c:v>4.1164563633563356E-2</c:v>
                </c:pt>
                <c:pt idx="4">
                  <c:v>3.3120982552847955E-2</c:v>
                </c:pt>
                <c:pt idx="5">
                  <c:v>3.5098624776316915E-2</c:v>
                </c:pt>
                <c:pt idx="6">
                  <c:v>2.3784820462090094E-2</c:v>
                </c:pt>
                <c:pt idx="7">
                  <c:v>2.3096812710489169E-2</c:v>
                </c:pt>
                <c:pt idx="8">
                  <c:v>2.1298625829489361E-2</c:v>
                </c:pt>
                <c:pt idx="9">
                  <c:v>3.7908298422232915E-2</c:v>
                </c:pt>
                <c:pt idx="10">
                  <c:v>2.2962374224753973E-2</c:v>
                </c:pt>
                <c:pt idx="11">
                  <c:v>1.5895997369159896E-2</c:v>
                </c:pt>
                <c:pt idx="12">
                  <c:v>2.5227397042612574E-3</c:v>
                </c:pt>
                <c:pt idx="13">
                  <c:v>2.2071810525699717E-3</c:v>
                </c:pt>
                <c:pt idx="14">
                  <c:v>4.4437623014626287E-3</c:v>
                </c:pt>
                <c:pt idx="15">
                  <c:v>2.8153691649847714E-3</c:v>
                </c:pt>
                <c:pt idx="16">
                  <c:v>2.2220277556256668E-3</c:v>
                </c:pt>
                <c:pt idx="17">
                  <c:v>3.9238290014576909E-3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AFE-46C3-B8ED-7FC0AFE32AE9}"/>
            </c:ext>
          </c:extLst>
        </c:ser>
        <c:ser>
          <c:idx val="4"/>
          <c:order val="3"/>
          <c:tx>
            <c:strRef>
              <c:f>'Global P-COr'!$F$1</c:f>
              <c:strCache>
                <c:ptCount val="1"/>
                <c:pt idx="0">
                  <c:v>P0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'Global P-COr'!$F$3:$F$20</c:f>
              <c:numCache>
                <c:formatCode>0</c:formatCode>
                <c:ptCount val="18"/>
                <c:pt idx="0">
                  <c:v>1393.9729841351375</c:v>
                </c:pt>
                <c:pt idx="1">
                  <c:v>1262.8846674293129</c:v>
                </c:pt>
                <c:pt idx="2">
                  <c:v>1470.9019253094623</c:v>
                </c:pt>
                <c:pt idx="3">
                  <c:v>1288.3179181535941</c:v>
                </c:pt>
                <c:pt idx="4">
                  <c:v>1442.1908736001592</c:v>
                </c:pt>
                <c:pt idx="5">
                  <c:v>1229.0735985156709</c:v>
                </c:pt>
                <c:pt idx="6">
                  <c:v>988.7027483508175</c:v>
                </c:pt>
                <c:pt idx="7">
                  <c:v>937.64678688593972</c:v>
                </c:pt>
                <c:pt idx="8">
                  <c:v>1303.6228832664874</c:v>
                </c:pt>
                <c:pt idx="9">
                  <c:v>1199.9256088421678</c:v>
                </c:pt>
                <c:pt idx="10">
                  <c:v>1274.3112404759424</c:v>
                </c:pt>
                <c:pt idx="11">
                  <c:v>793.39343505733245</c:v>
                </c:pt>
                <c:pt idx="12">
                  <c:v>465.85347138624184</c:v>
                </c:pt>
                <c:pt idx="13">
                  <c:v>570.33501142908563</c:v>
                </c:pt>
                <c:pt idx="14">
                  <c:v>649.14008322872587</c:v>
                </c:pt>
                <c:pt idx="15">
                  <c:v>908.33078319969627</c:v>
                </c:pt>
                <c:pt idx="16">
                  <c:v>949.58141681557333</c:v>
                </c:pt>
                <c:pt idx="17">
                  <c:v>671.144831414176</c:v>
                </c:pt>
              </c:numCache>
            </c:numRef>
          </c:xVal>
          <c:yVal>
            <c:numRef>
              <c:f>'Global P-COr'!$N$3:$N$20</c:f>
              <c:numCache>
                <c:formatCode>0.00%</c:formatCode>
                <c:ptCount val="18"/>
                <c:pt idx="0">
                  <c:v>4.2779472651177541E-2</c:v>
                </c:pt>
                <c:pt idx="1">
                  <c:v>5.448980273711046E-2</c:v>
                </c:pt>
                <c:pt idx="2">
                  <c:v>4.1190735164668521E-2</c:v>
                </c:pt>
                <c:pt idx="3">
                  <c:v>5.127889592801585E-2</c:v>
                </c:pt>
                <c:pt idx="4">
                  <c:v>3.893585013854195E-2</c:v>
                </c:pt>
                <c:pt idx="5">
                  <c:v>7.0321148729049945E-2</c:v>
                </c:pt>
                <c:pt idx="6">
                  <c:v>9.8391049967924429E-2</c:v>
                </c:pt>
                <c:pt idx="7">
                  <c:v>0.11205257384439822</c:v>
                </c:pt>
                <c:pt idx="8">
                  <c:v>5.898371920301252E-2</c:v>
                </c:pt>
                <c:pt idx="9">
                  <c:v>5.733656603845632E-2</c:v>
                </c:pt>
                <c:pt idx="10">
                  <c:v>5.2679078862813221E-2</c:v>
                </c:pt>
                <c:pt idx="11">
                  <c:v>9.0802672745995003E-2</c:v>
                </c:pt>
                <c:pt idx="12">
                  <c:v>1.944884884191924E-2</c:v>
                </c:pt>
                <c:pt idx="13">
                  <c:v>2.8831818254223375E-3</c:v>
                </c:pt>
                <c:pt idx="14">
                  <c:v>5.5474164515249308E-2</c:v>
                </c:pt>
                <c:pt idx="15">
                  <c:v>5.1987854374065175E-2</c:v>
                </c:pt>
                <c:pt idx="16">
                  <c:v>0.1138536061137929</c:v>
                </c:pt>
                <c:pt idx="17">
                  <c:v>6.0087037018995003E-2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AFE-46C3-B8ED-7FC0AFE32AE9}"/>
            </c:ext>
          </c:extLst>
        </c:ser>
        <c:ser>
          <c:idx val="5"/>
          <c:order val="4"/>
          <c:tx>
            <c:strRef>
              <c:f>'Global P-COr'!$G$1</c:f>
              <c:strCache>
                <c:ptCount val="1"/>
                <c:pt idx="0">
                  <c:v>P1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'Global P-COr'!$G$3:$G$20</c:f>
              <c:numCache>
                <c:formatCode>0</c:formatCode>
                <c:ptCount val="18"/>
                <c:pt idx="0">
                  <c:v>1290.2255635664555</c:v>
                </c:pt>
                <c:pt idx="1">
                  <c:v>1212.8205127770696</c:v>
                </c:pt>
                <c:pt idx="2">
                  <c:v>1185.8156026723977</c:v>
                </c:pt>
                <c:pt idx="3">
                  <c:v>1182.0895524524146</c:v>
                </c:pt>
                <c:pt idx="4">
                  <c:v>1196.3133640835385</c:v>
                </c:pt>
                <c:pt idx="5">
                  <c:v>1198.297872387915</c:v>
                </c:pt>
                <c:pt idx="6">
                  <c:v>1118.6440685205857</c:v>
                </c:pt>
                <c:pt idx="7">
                  <c:v>1199.9999995174055</c:v>
                </c:pt>
                <c:pt idx="8">
                  <c:v>1246.6666665215355</c:v>
                </c:pt>
                <c:pt idx="9">
                  <c:v>1025.2427184419669</c:v>
                </c:pt>
                <c:pt idx="10">
                  <c:v>1040.00000057234</c:v>
                </c:pt>
                <c:pt idx="11">
                  <c:v>1021.4285711567773</c:v>
                </c:pt>
                <c:pt idx="12">
                  <c:v>1257.1428582195801</c:v>
                </c:pt>
                <c:pt idx="13">
                  <c:v>1140.7407410063402</c:v>
                </c:pt>
                <c:pt idx="14">
                  <c:v>1178.5714282578199</c:v>
                </c:pt>
                <c:pt idx="15">
                  <c:v>1037.7358495717488</c:v>
                </c:pt>
                <c:pt idx="16">
                  <c:v>1026.6666665471469</c:v>
                </c:pt>
                <c:pt idx="17">
                  <c:v>586.66666659836972</c:v>
                </c:pt>
              </c:numCache>
            </c:numRef>
          </c:xVal>
          <c:yVal>
            <c:numRef>
              <c:f>'Global P-COr'!$O$3:$O$20</c:f>
              <c:numCache>
                <c:formatCode>0.00%</c:formatCode>
                <c:ptCount val="18"/>
                <c:pt idx="0">
                  <c:v>9.5681546975928192E-3</c:v>
                </c:pt>
                <c:pt idx="1">
                  <c:v>4.4318777744430955E-3</c:v>
                </c:pt>
                <c:pt idx="2">
                  <c:v>7.6376743603102778E-3</c:v>
                </c:pt>
                <c:pt idx="3">
                  <c:v>7.511894896823434E-3</c:v>
                </c:pt>
                <c:pt idx="4">
                  <c:v>9.1532316102016162E-3</c:v>
                </c:pt>
                <c:pt idx="5">
                  <c:v>9.5861577103183368E-3</c:v>
                </c:pt>
                <c:pt idx="6">
                  <c:v>1.3907563152952782E-2</c:v>
                </c:pt>
                <c:pt idx="7">
                  <c:v>8.5212724353116252E-3</c:v>
                </c:pt>
                <c:pt idx="8">
                  <c:v>1.3198259000786222E-2</c:v>
                </c:pt>
                <c:pt idx="9">
                  <c:v>1.8396323089830274E-2</c:v>
                </c:pt>
                <c:pt idx="10">
                  <c:v>1.4518968417627485E-2</c:v>
                </c:pt>
                <c:pt idx="11">
                  <c:v>2.03266686087238E-2</c:v>
                </c:pt>
                <c:pt idx="12">
                  <c:v>2.1783865991239836E-2</c:v>
                </c:pt>
                <c:pt idx="13">
                  <c:v>1.8866172636240346E-2</c:v>
                </c:pt>
                <c:pt idx="14">
                  <c:v>2.0473147610725783E-2</c:v>
                </c:pt>
                <c:pt idx="15">
                  <c:v>2.8281354026204304E-2</c:v>
                </c:pt>
                <c:pt idx="16">
                  <c:v>2.8655377923235661E-2</c:v>
                </c:pt>
                <c:pt idx="17">
                  <c:v>2.8601705448679519E-2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AFE-46C3-B8ED-7FC0AFE32AE9}"/>
            </c:ext>
          </c:extLst>
        </c:ser>
        <c:ser>
          <c:idx val="6"/>
          <c:order val="5"/>
          <c:tx>
            <c:strRef>
              <c:f>'Global P-COr'!$H$1</c:f>
              <c:strCache>
                <c:ptCount val="1"/>
                <c:pt idx="0">
                  <c:v>P2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'Global P-COr'!$H$3:$H$20</c:f>
              <c:numCache>
                <c:formatCode>0</c:formatCode>
                <c:ptCount val="18"/>
                <c:pt idx="0">
                  <c:v>733.33333327124512</c:v>
                </c:pt>
                <c:pt idx="1">
                  <c:v>855.08051091531081</c:v>
                </c:pt>
                <c:pt idx="2">
                  <c:v>736.84210522539843</c:v>
                </c:pt>
                <c:pt idx="3">
                  <c:v>762.12471130328345</c:v>
                </c:pt>
                <c:pt idx="4">
                  <c:v>767.84313730748352</c:v>
                </c:pt>
                <c:pt idx="5">
                  <c:v>860.44444452457958</c:v>
                </c:pt>
                <c:pt idx="12">
                  <c:v>580.21978006538825</c:v>
                </c:pt>
                <c:pt idx="13">
                  <c:v>488.88888900271718</c:v>
                </c:pt>
                <c:pt idx="14">
                  <c:v>465.88235291565371</c:v>
                </c:pt>
                <c:pt idx="15">
                  <c:v>410.66666670491298</c:v>
                </c:pt>
                <c:pt idx="16">
                  <c:v>413.14553996165131</c:v>
                </c:pt>
                <c:pt idx="17">
                  <c:v>537.77777752735551</c:v>
                </c:pt>
              </c:numCache>
            </c:numRef>
          </c:xVal>
          <c:yVal>
            <c:numRef>
              <c:f>'Global P-COr'!$P$3:$P$20</c:f>
              <c:numCache>
                <c:formatCode>0.00%</c:formatCode>
                <c:ptCount val="18"/>
                <c:pt idx="0">
                  <c:v>2.3602615866710752E-3</c:v>
                </c:pt>
                <c:pt idx="1">
                  <c:v>7.2471398804601641E-4</c:v>
                </c:pt>
                <c:pt idx="2">
                  <c:v>5.6412210989470403E-4</c:v>
                </c:pt>
                <c:pt idx="3">
                  <c:v>5.1346942957994929E-3</c:v>
                </c:pt>
                <c:pt idx="4">
                  <c:v>5.1461582084937041E-4</c:v>
                </c:pt>
                <c:pt idx="5">
                  <c:v>6.0747910238736753E-4</c:v>
                </c:pt>
                <c:pt idx="12">
                  <c:v>7.5297005556788129E-4</c:v>
                </c:pt>
                <c:pt idx="13">
                  <c:v>2.6350529755724242E-3</c:v>
                </c:pt>
                <c:pt idx="14">
                  <c:v>4.4154111525017336E-3</c:v>
                </c:pt>
                <c:pt idx="15">
                  <c:v>1.8941273264342499E-3</c:v>
                </c:pt>
                <c:pt idx="16">
                  <c:v>4.5972741740206869E-3</c:v>
                </c:pt>
                <c:pt idx="17">
                  <c:v>1.4060845137119009E-4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AFE-46C3-B8ED-7FC0AFE32AE9}"/>
            </c:ext>
          </c:extLst>
        </c:ser>
        <c:ser>
          <c:idx val="7"/>
          <c:order val="6"/>
          <c:tx>
            <c:strRef>
              <c:f>'Global P-COr'!$I$1</c:f>
              <c:strCache>
                <c:ptCount val="1"/>
                <c:pt idx="0">
                  <c:v>P3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7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'Global P-COr'!$I$3:$I$20</c:f>
              <c:numCache>
                <c:formatCode>0</c:formatCode>
                <c:ptCount val="18"/>
                <c:pt idx="0">
                  <c:v>2174.7126428750012</c:v>
                </c:pt>
                <c:pt idx="1">
                  <c:v>1775.7847537488749</c:v>
                </c:pt>
                <c:pt idx="2">
                  <c:v>1961.4457836717481</c:v>
                </c:pt>
                <c:pt idx="3">
                  <c:v>3407.8431366481459</c:v>
                </c:pt>
                <c:pt idx="4">
                  <c:v>3019.6078425996229</c:v>
                </c:pt>
                <c:pt idx="5">
                  <c:v>3149.0196092232563</c:v>
                </c:pt>
                <c:pt idx="6">
                  <c:v>1298.3606559656675</c:v>
                </c:pt>
                <c:pt idx="7">
                  <c:v>1333.3333327971172</c:v>
                </c:pt>
                <c:pt idx="8">
                  <c:v>1466.6666664959241</c:v>
                </c:pt>
                <c:pt idx="9">
                  <c:v>1539.9999998207204</c:v>
                </c:pt>
                <c:pt idx="10">
                  <c:v>1066.6666662376938</c:v>
                </c:pt>
                <c:pt idx="11">
                  <c:v>1466.6666664959241</c:v>
                </c:pt>
                <c:pt idx="12">
                  <c:v>628.57142910979007</c:v>
                </c:pt>
                <c:pt idx="13">
                  <c:v>926.31578951908944</c:v>
                </c:pt>
                <c:pt idx="14">
                  <c:v>959.9999994310466</c:v>
                </c:pt>
                <c:pt idx="15">
                  <c:v>219.99999997438863</c:v>
                </c:pt>
                <c:pt idx="16">
                  <c:v>306.97674423258746</c:v>
                </c:pt>
                <c:pt idx="17">
                  <c:v>239.99999985776165</c:v>
                </c:pt>
              </c:numCache>
            </c:numRef>
          </c:xVal>
          <c:yVal>
            <c:numRef>
              <c:f>'Global P-COr'!$Q$3:$Q$20</c:f>
              <c:numCache>
                <c:formatCode>0.00%</c:formatCode>
                <c:ptCount val="18"/>
                <c:pt idx="0">
                  <c:v>7.7741501363250611E-3</c:v>
                </c:pt>
                <c:pt idx="1">
                  <c:v>4.0251173482204142E-3</c:v>
                </c:pt>
                <c:pt idx="2">
                  <c:v>6.3956138938501836E-3</c:v>
                </c:pt>
                <c:pt idx="3">
                  <c:v>2.7985833668443937E-3</c:v>
                </c:pt>
                <c:pt idx="4">
                  <c:v>2.9235101886862578E-3</c:v>
                </c:pt>
                <c:pt idx="5">
                  <c:v>4.5570455238315979E-3</c:v>
                </c:pt>
                <c:pt idx="6">
                  <c:v>3.9280660166592313E-3</c:v>
                </c:pt>
                <c:pt idx="7">
                  <c:v>7.2878399479662697E-3</c:v>
                </c:pt>
                <c:pt idx="8">
                  <c:v>5.5029076973723669E-3</c:v>
                </c:pt>
                <c:pt idx="9">
                  <c:v>2.0427693285162852E-3</c:v>
                </c:pt>
                <c:pt idx="10">
                  <c:v>7.9400069969075976E-3</c:v>
                </c:pt>
                <c:pt idx="11">
                  <c:v>2.5148191607404597E-3</c:v>
                </c:pt>
                <c:pt idx="12">
                  <c:v>1.5622172284624473E-2</c:v>
                </c:pt>
                <c:pt idx="13">
                  <c:v>8.9030491800538361E-3</c:v>
                </c:pt>
                <c:pt idx="14">
                  <c:v>8.8656631114890135E-3</c:v>
                </c:pt>
                <c:pt idx="15">
                  <c:v>1.3461276384409013E-2</c:v>
                </c:pt>
                <c:pt idx="16">
                  <c:v>1.6442967868802897E-2</c:v>
                </c:pt>
                <c:pt idx="17">
                  <c:v>1.38723284739627E-2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AFE-46C3-B8ED-7FC0AFE32AE9}"/>
            </c:ext>
          </c:extLst>
        </c:ser>
        <c:ser>
          <c:idx val="8"/>
          <c:order val="7"/>
          <c:tx>
            <c:strRef>
              <c:f>'Global P-COr'!$J$1</c:f>
              <c:strCache>
                <c:ptCount val="1"/>
                <c:pt idx="0">
                  <c:v>P4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'Global P-COr'!$J$3:$J$20</c:f>
              <c:numCache>
                <c:formatCode>0</c:formatCode>
                <c:ptCount val="18"/>
                <c:pt idx="0">
                  <c:v>1083.9907667347809</c:v>
                </c:pt>
                <c:pt idx="1">
                  <c:v>1030.3158705107962</c:v>
                </c:pt>
                <c:pt idx="2">
                  <c:v>987.11828874669266</c:v>
                </c:pt>
                <c:pt idx="3">
                  <c:v>1045.9370073536531</c:v>
                </c:pt>
                <c:pt idx="4">
                  <c:v>1051.5071366279346</c:v>
                </c:pt>
                <c:pt idx="5">
                  <c:v>1040.245585545309</c:v>
                </c:pt>
                <c:pt idx="6">
                  <c:v>586.63029706016221</c:v>
                </c:pt>
                <c:pt idx="7">
                  <c:v>910.28839174872871</c:v>
                </c:pt>
                <c:pt idx="8">
                  <c:v>659.95908442316897</c:v>
                </c:pt>
                <c:pt idx="9">
                  <c:v>721.26675914303257</c:v>
                </c:pt>
                <c:pt idx="10">
                  <c:v>953.2742330556905</c:v>
                </c:pt>
                <c:pt idx="11">
                  <c:v>776.42245255650153</c:v>
                </c:pt>
                <c:pt idx="12">
                  <c:v>209.51082042044052</c:v>
                </c:pt>
                <c:pt idx="13">
                  <c:v>239.98512149413321</c:v>
                </c:pt>
                <c:pt idx="14">
                  <c:v>354.81671225933235</c:v>
                </c:pt>
                <c:pt idx="15">
                  <c:v>325.90572081662384</c:v>
                </c:pt>
                <c:pt idx="16">
                  <c:v>745.71647934908128</c:v>
                </c:pt>
                <c:pt idx="17">
                  <c:v>799.95040589478356</c:v>
                </c:pt>
              </c:numCache>
            </c:numRef>
          </c:xVal>
          <c:yVal>
            <c:numRef>
              <c:f>'Global P-COr'!$R$3:$R$20</c:f>
              <c:numCache>
                <c:formatCode>0.00%</c:formatCode>
                <c:ptCount val="18"/>
                <c:pt idx="0">
                  <c:v>3.554455428068231E-2</c:v>
                </c:pt>
                <c:pt idx="1">
                  <c:v>5.2203005237905893E-2</c:v>
                </c:pt>
                <c:pt idx="2">
                  <c:v>5.0137146665599257E-2</c:v>
                </c:pt>
                <c:pt idx="3">
                  <c:v>4.2220950059931421E-2</c:v>
                </c:pt>
                <c:pt idx="4">
                  <c:v>4.7136371441096704E-2</c:v>
                </c:pt>
                <c:pt idx="5">
                  <c:v>5.5597680725515602E-2</c:v>
                </c:pt>
                <c:pt idx="6">
                  <c:v>6.5128374503644684E-2</c:v>
                </c:pt>
                <c:pt idx="7">
                  <c:v>9.8461850407507309E-2</c:v>
                </c:pt>
                <c:pt idx="8">
                  <c:v>9.6834933932771414E-2</c:v>
                </c:pt>
                <c:pt idx="9">
                  <c:v>5.9622276046244503E-2</c:v>
                </c:pt>
                <c:pt idx="10">
                  <c:v>6.2270024359916618E-2</c:v>
                </c:pt>
                <c:pt idx="11">
                  <c:v>0.11377032216771903</c:v>
                </c:pt>
                <c:pt idx="12">
                  <c:v>6.0560283092722447E-3</c:v>
                </c:pt>
                <c:pt idx="13">
                  <c:v>6.2482120147006777E-2</c:v>
                </c:pt>
                <c:pt idx="14">
                  <c:v>6.3646679100234305E-2</c:v>
                </c:pt>
                <c:pt idx="15">
                  <c:v>6.2591630161763764E-2</c:v>
                </c:pt>
                <c:pt idx="16">
                  <c:v>0.1087857900126158</c:v>
                </c:pt>
                <c:pt idx="17">
                  <c:v>0.19799813966163463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AFE-46C3-B8ED-7FC0AFE32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96448"/>
        <c:axId val="91498752"/>
      </c:scatterChart>
      <c:valAx>
        <c:axId val="91496448"/>
        <c:scaling>
          <c:orientation val="minMax"/>
          <c:max val="3500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Power [W]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498752"/>
        <c:crosses val="autoZero"/>
        <c:crossBetween val="midCat"/>
      </c:valAx>
      <c:valAx>
        <c:axId val="91498752"/>
        <c:scaling>
          <c:orientation val="minMax"/>
          <c:max val="0.1200000000000000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COr (CO/CO2</a:t>
                </a:r>
                <a:r>
                  <a:rPr lang="en-GB" baseline="0"/>
                  <a:t> ratio)</a:t>
                </a:r>
                <a:r>
                  <a:rPr lang="en-GB"/>
                  <a:t> [%]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4964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9600664059531521"/>
          <c:y val="0.18255244410238231"/>
          <c:w val="5.6138867942175402E-2"/>
          <c:h val="0.54164387346318787"/>
        </c:manualLayout>
      </c:layout>
      <c:overlay val="0"/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50884730722717"/>
          <c:y val="7.2990613015478503E-2"/>
          <c:w val="0.72128051768465062"/>
          <c:h val="0.74204508498134392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'Global P-COr GF'!$C$1</c:f>
              <c:strCache>
                <c:ptCount val="1"/>
                <c:pt idx="0">
                  <c:v>GF0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chemeClr val="accent3">
                    <a:lumMod val="75000"/>
                  </a:schemeClr>
                </a:solidFill>
              </a:ln>
            </c:spPr>
            <c:trendlineType val="poly"/>
            <c:order val="2"/>
            <c:dispRSqr val="0"/>
            <c:dispEq val="0"/>
          </c:trendline>
          <c:xVal>
            <c:numRef>
              <c:f>'Global P-COr GF'!$C$3:$C$20</c:f>
              <c:numCache>
                <c:formatCode>0</c:formatCode>
                <c:ptCount val="18"/>
                <c:pt idx="0">
                  <c:v>1095.0334028895186</c:v>
                </c:pt>
                <c:pt idx="1">
                  <c:v>1023.2866670079736</c:v>
                </c:pt>
                <c:pt idx="2">
                  <c:v>1078.8799596372851</c:v>
                </c:pt>
                <c:pt idx="3">
                  <c:v>1225.50567893172</c:v>
                </c:pt>
                <c:pt idx="4">
                  <c:v>1010.9504808068098</c:v>
                </c:pt>
                <c:pt idx="5">
                  <c:v>1043.7735480678937</c:v>
                </c:pt>
                <c:pt idx="6">
                  <c:v>782.43096150837744</c:v>
                </c:pt>
                <c:pt idx="7">
                  <c:v>739.8319425138701</c:v>
                </c:pt>
                <c:pt idx="8">
                  <c:v>932.83157969140541</c:v>
                </c:pt>
                <c:pt idx="10">
                  <c:v>786.29481840529445</c:v>
                </c:pt>
                <c:pt idx="11">
                  <c:v>750.55414484141738</c:v>
                </c:pt>
                <c:pt idx="12">
                  <c:v>214.44404123347374</c:v>
                </c:pt>
                <c:pt idx="13">
                  <c:v>245.63590174532993</c:v>
                </c:pt>
                <c:pt idx="14">
                  <c:v>379.10643011340619</c:v>
                </c:pt>
                <c:pt idx="15">
                  <c:v>454.71118708494294</c:v>
                </c:pt>
                <c:pt idx="16">
                  <c:v>379.67141750928459</c:v>
                </c:pt>
                <c:pt idx="17">
                  <c:v>201.64141197337418</c:v>
                </c:pt>
              </c:numCache>
            </c:numRef>
          </c:xVal>
          <c:yVal>
            <c:numRef>
              <c:f>'Global P-COr GF'!$K$3:$K$20</c:f>
              <c:numCache>
                <c:formatCode>0.00%</c:formatCode>
                <c:ptCount val="18"/>
                <c:pt idx="0">
                  <c:v>6.7125030458113466E-2</c:v>
                </c:pt>
                <c:pt idx="1">
                  <c:v>5.6276247879770327E-2</c:v>
                </c:pt>
                <c:pt idx="2">
                  <c:v>5.152924818109015E-2</c:v>
                </c:pt>
                <c:pt idx="3">
                  <c:v>5.7054057432888182E-2</c:v>
                </c:pt>
                <c:pt idx="4">
                  <c:v>8.6644148745011973E-2</c:v>
                </c:pt>
                <c:pt idx="5">
                  <c:v>8.1508387173823818E-2</c:v>
                </c:pt>
                <c:pt idx="6">
                  <c:v>4.567101764685208E-2</c:v>
                </c:pt>
                <c:pt idx="7">
                  <c:v>2.9389702118865286E-2</c:v>
                </c:pt>
                <c:pt idx="8">
                  <c:v>4.0162626456571766E-2</c:v>
                </c:pt>
                <c:pt idx="10">
                  <c:v>5.8535467070360163E-2</c:v>
                </c:pt>
                <c:pt idx="11">
                  <c:v>5.1988011834239158E-2</c:v>
                </c:pt>
                <c:pt idx="12">
                  <c:v>3.1935910116716146E-3</c:v>
                </c:pt>
                <c:pt idx="13">
                  <c:v>3.0466264985152848E-3</c:v>
                </c:pt>
                <c:pt idx="14">
                  <c:v>2.6668917386067801E-3</c:v>
                </c:pt>
                <c:pt idx="15">
                  <c:v>1.5639290610627805E-2</c:v>
                </c:pt>
                <c:pt idx="16">
                  <c:v>1.9994793007682811E-3</c:v>
                </c:pt>
                <c:pt idx="17">
                  <c:v>1.0896626691355486E-2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EA9-4125-8B11-963DAC7E6DE0}"/>
            </c:ext>
          </c:extLst>
        </c:ser>
        <c:ser>
          <c:idx val="2"/>
          <c:order val="1"/>
          <c:tx>
            <c:strRef>
              <c:f>'Global P-COr GF'!$D$1</c:f>
              <c:strCache>
                <c:ptCount val="1"/>
                <c:pt idx="0">
                  <c:v>GF1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spPr>
              <a:ln>
                <a:solidFill>
                  <a:schemeClr val="accent4">
                    <a:lumMod val="75000"/>
                  </a:schemeClr>
                </a:solidFill>
              </a:ln>
            </c:spPr>
            <c:trendlineType val="poly"/>
            <c:order val="2"/>
            <c:dispRSqr val="0"/>
            <c:dispEq val="0"/>
          </c:trendline>
          <c:xVal>
            <c:numRef>
              <c:f>'Global P-COr GF'!$D$3:$D$20</c:f>
              <c:numCache>
                <c:formatCode>0</c:formatCode>
                <c:ptCount val="18"/>
                <c:pt idx="0">
                  <c:v>1192.8472224999537</c:v>
                </c:pt>
                <c:pt idx="1">
                  <c:v>1230.7246381545906</c:v>
                </c:pt>
                <c:pt idx="2">
                  <c:v>1277.7931033456864</c:v>
                </c:pt>
                <c:pt idx="3">
                  <c:v>1196.9711536826906</c:v>
                </c:pt>
                <c:pt idx="4">
                  <c:v>1179.4444444616076</c:v>
                </c:pt>
                <c:pt idx="5">
                  <c:v>1025.0622406203265</c:v>
                </c:pt>
                <c:pt idx="12">
                  <c:v>304.73684212020044</c:v>
                </c:pt>
                <c:pt idx="13">
                  <c:v>280.72727288176452</c:v>
                </c:pt>
                <c:pt idx="14">
                  <c:v>319.72891569000603</c:v>
                </c:pt>
                <c:pt idx="15">
                  <c:v>290.82191782027752</c:v>
                </c:pt>
                <c:pt idx="16">
                  <c:v>349.73154361541708</c:v>
                </c:pt>
                <c:pt idx="17">
                  <c:v>332.7586208072056</c:v>
                </c:pt>
              </c:numCache>
            </c:numRef>
          </c:xVal>
          <c:yVal>
            <c:numRef>
              <c:f>'Global P-COr GF'!$L$3:$L$20</c:f>
              <c:numCache>
                <c:formatCode>0.00%</c:formatCode>
                <c:ptCount val="18"/>
                <c:pt idx="0">
                  <c:v>5.4819460482748571E-2</c:v>
                </c:pt>
                <c:pt idx="1">
                  <c:v>5.622245945171124E-2</c:v>
                </c:pt>
                <c:pt idx="2">
                  <c:v>5.6063134746419364E-2</c:v>
                </c:pt>
                <c:pt idx="3">
                  <c:v>4.4214253900317385E-2</c:v>
                </c:pt>
                <c:pt idx="4">
                  <c:v>5.1080620229357505E-2</c:v>
                </c:pt>
                <c:pt idx="5">
                  <c:v>4.6819496984580398E-2</c:v>
                </c:pt>
                <c:pt idx="12">
                  <c:v>1.1102658171118983E-2</c:v>
                </c:pt>
                <c:pt idx="13">
                  <c:v>9.8426131277028692E-3</c:v>
                </c:pt>
                <c:pt idx="14">
                  <c:v>1.3021874001121448E-2</c:v>
                </c:pt>
                <c:pt idx="15">
                  <c:v>1.0767129233752705E-2</c:v>
                </c:pt>
                <c:pt idx="16">
                  <c:v>1.1703323207359567E-2</c:v>
                </c:pt>
                <c:pt idx="17">
                  <c:v>1.2774860415249001E-2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EA9-4125-8B11-963DAC7E6DE0}"/>
            </c:ext>
          </c:extLst>
        </c:ser>
        <c:ser>
          <c:idx val="3"/>
          <c:order val="2"/>
          <c:tx>
            <c:strRef>
              <c:f>'Global P-COr GF'!$E$1</c:f>
              <c:strCache>
                <c:ptCount val="1"/>
                <c:pt idx="0">
                  <c:v>GF2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  <c:trendlineType val="poly"/>
            <c:order val="2"/>
            <c:dispRSqr val="0"/>
            <c:dispEq val="0"/>
          </c:trendline>
          <c:xVal>
            <c:numRef>
              <c:f>'Global P-COr GF'!$E$3:$E$20</c:f>
              <c:numCache>
                <c:formatCode>0</c:formatCode>
                <c:ptCount val="18"/>
                <c:pt idx="0">
                  <c:v>940.25641022273021</c:v>
                </c:pt>
                <c:pt idx="1">
                  <c:v>881.60493813476182</c:v>
                </c:pt>
                <c:pt idx="2">
                  <c:v>903.14102560867502</c:v>
                </c:pt>
                <c:pt idx="3">
                  <c:v>1001.0373443557877</c:v>
                </c:pt>
                <c:pt idx="4">
                  <c:v>889.31372551455604</c:v>
                </c:pt>
                <c:pt idx="5">
                  <c:v>998.50694445897466</c:v>
                </c:pt>
                <c:pt idx="6">
                  <c:v>546.83333326967352</c:v>
                </c:pt>
                <c:pt idx="7">
                  <c:v>675.49999992136145</c:v>
                </c:pt>
                <c:pt idx="8">
                  <c:v>633.73134319989583</c:v>
                </c:pt>
                <c:pt idx="9">
                  <c:v>804.16666657304938</c:v>
                </c:pt>
                <c:pt idx="10">
                  <c:v>672.24719103585699</c:v>
                </c:pt>
                <c:pt idx="11">
                  <c:v>643.33333303375787</c:v>
                </c:pt>
                <c:pt idx="12">
                  <c:v>105.2727273306617</c:v>
                </c:pt>
                <c:pt idx="13">
                  <c:v>214.44444449437367</c:v>
                </c:pt>
                <c:pt idx="14">
                  <c:v>178.7037035372729</c:v>
                </c:pt>
                <c:pt idx="15">
                  <c:v>203.15789474680028</c:v>
                </c:pt>
                <c:pt idx="16">
                  <c:v>381.86314920567662</c:v>
                </c:pt>
                <c:pt idx="17">
                  <c:v>286.38709684732612</c:v>
                </c:pt>
              </c:numCache>
            </c:numRef>
          </c:xVal>
          <c:yVal>
            <c:numRef>
              <c:f>'Global P-COr GF'!$M$3:$M$20</c:f>
              <c:numCache>
                <c:formatCode>0.00%</c:formatCode>
                <c:ptCount val="18"/>
                <c:pt idx="0">
                  <c:v>3.5117889708064925E-2</c:v>
                </c:pt>
                <c:pt idx="1">
                  <c:v>2.618134937397542E-2</c:v>
                </c:pt>
                <c:pt idx="2">
                  <c:v>2.7416257022320652E-2</c:v>
                </c:pt>
                <c:pt idx="3">
                  <c:v>4.1164563633563356E-2</c:v>
                </c:pt>
                <c:pt idx="4">
                  <c:v>3.3120982552847955E-2</c:v>
                </c:pt>
                <c:pt idx="5">
                  <c:v>3.5098624776316915E-2</c:v>
                </c:pt>
                <c:pt idx="6">
                  <c:v>2.3784820462090094E-2</c:v>
                </c:pt>
                <c:pt idx="7">
                  <c:v>2.3096812710489169E-2</c:v>
                </c:pt>
                <c:pt idx="8">
                  <c:v>2.1298625829489361E-2</c:v>
                </c:pt>
                <c:pt idx="9">
                  <c:v>3.7908298422232915E-2</c:v>
                </c:pt>
                <c:pt idx="10">
                  <c:v>2.2962374224753973E-2</c:v>
                </c:pt>
                <c:pt idx="11">
                  <c:v>1.5895997369159896E-2</c:v>
                </c:pt>
                <c:pt idx="12">
                  <c:v>2.5227397042612574E-3</c:v>
                </c:pt>
                <c:pt idx="13">
                  <c:v>2.2071810525699717E-3</c:v>
                </c:pt>
                <c:pt idx="14">
                  <c:v>4.4437623014626287E-3</c:v>
                </c:pt>
                <c:pt idx="15">
                  <c:v>2.8153691649847714E-3</c:v>
                </c:pt>
                <c:pt idx="16">
                  <c:v>2.2220277556256668E-3</c:v>
                </c:pt>
                <c:pt idx="17">
                  <c:v>3.9238290014576909E-3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EA9-4125-8B11-963DAC7E6DE0}"/>
            </c:ext>
          </c:extLst>
        </c:ser>
        <c:ser>
          <c:idx val="4"/>
          <c:order val="3"/>
          <c:tx>
            <c:strRef>
              <c:f>'Global P-COr GF'!$F$1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'Global P-COr GF'!$F$3:$F$20</c:f>
              <c:numCache>
                <c:formatCode>0</c:formatCode>
                <c:ptCount val="18"/>
              </c:numCache>
            </c:numRef>
          </c:xVal>
          <c:yVal>
            <c:numRef>
              <c:f>'Global P-COr GF'!$N$3:$N$20</c:f>
              <c:numCache>
                <c:formatCode>0.00%</c:formatCode>
                <c:ptCount val="1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EA9-4125-8B11-963DAC7E6DE0}"/>
            </c:ext>
          </c:extLst>
        </c:ser>
        <c:ser>
          <c:idx val="5"/>
          <c:order val="4"/>
          <c:tx>
            <c:strRef>
              <c:f>'Global P-COr GF'!$G$1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</c:spPr>
          </c:marker>
          <c:xVal>
            <c:numRef>
              <c:f>'Global P-COr GF'!$G$3:$G$20</c:f>
              <c:numCache>
                <c:formatCode>0</c:formatCode>
                <c:ptCount val="18"/>
              </c:numCache>
            </c:numRef>
          </c:xVal>
          <c:yVal>
            <c:numRef>
              <c:f>'Global P-COr GF'!$O$3:$O$20</c:f>
              <c:numCache>
                <c:formatCode>0.00%</c:formatCode>
                <c:ptCount val="1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EA9-4125-8B11-963DAC7E6DE0}"/>
            </c:ext>
          </c:extLst>
        </c:ser>
        <c:ser>
          <c:idx val="6"/>
          <c:order val="5"/>
          <c:tx>
            <c:strRef>
              <c:f>'Global P-COr GF'!$H$1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'Global P-COr GF'!$H$3:$H$20</c:f>
              <c:numCache>
                <c:formatCode>0</c:formatCode>
                <c:ptCount val="18"/>
              </c:numCache>
            </c:numRef>
          </c:xVal>
          <c:yVal>
            <c:numRef>
              <c:f>'Global P-COr GF'!$P$3:$P$20</c:f>
              <c:numCache>
                <c:formatCode>0.00%</c:formatCode>
                <c:ptCount val="1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EA9-4125-8B11-963DAC7E6DE0}"/>
            </c:ext>
          </c:extLst>
        </c:ser>
        <c:ser>
          <c:idx val="7"/>
          <c:order val="6"/>
          <c:tx>
            <c:strRef>
              <c:f>'Global P-COr GF'!$I$1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ash"/>
            <c:size val="7"/>
            <c:spPr>
              <a:solidFill>
                <a:sysClr val="windowText" lastClr="00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'Global P-COr GF'!$I$3:$I$20</c:f>
              <c:numCache>
                <c:formatCode>0</c:formatCode>
                <c:ptCount val="18"/>
              </c:numCache>
            </c:numRef>
          </c:xVal>
          <c:yVal>
            <c:numRef>
              <c:f>'Global P-COr GF'!$Q$3:$Q$20</c:f>
              <c:numCache>
                <c:formatCode>0.00%</c:formatCode>
                <c:ptCount val="1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DEA9-4125-8B11-963DAC7E6DE0}"/>
            </c:ext>
          </c:extLst>
        </c:ser>
        <c:ser>
          <c:idx val="8"/>
          <c:order val="7"/>
          <c:tx>
            <c:strRef>
              <c:f>'Global P-COr GF'!$J$1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x"/>
            <c:size val="7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'Global P-COr GF'!$J$3:$J$20</c:f>
              <c:numCache>
                <c:formatCode>0</c:formatCode>
                <c:ptCount val="18"/>
              </c:numCache>
            </c:numRef>
          </c:xVal>
          <c:yVal>
            <c:numRef>
              <c:f>'Global P-COr GF'!$R$3:$R$20</c:f>
              <c:numCache>
                <c:formatCode>0.00%</c:formatCode>
                <c:ptCount val="1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EA9-4125-8B11-963DAC7E6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644288"/>
        <c:axId val="91646208"/>
      </c:scatterChart>
      <c:valAx>
        <c:axId val="91644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Power [W]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646208"/>
        <c:crosses val="autoZero"/>
        <c:crossBetween val="midCat"/>
      </c:valAx>
      <c:valAx>
        <c:axId val="91646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COr (CO/CO2</a:t>
                </a:r>
                <a:r>
                  <a:rPr lang="en-GB" baseline="0"/>
                  <a:t> ratio)</a:t>
                </a:r>
                <a:r>
                  <a:rPr lang="en-GB"/>
                  <a:t> [%]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644288"/>
        <c:crosses val="autoZero"/>
        <c:crossBetween val="midCat"/>
        <c:majorUnit val="2.0000000000000011E-2"/>
      </c:valAx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9600664059531521"/>
          <c:y val="0.18255244410238242"/>
          <c:w val="9.9197516791470097E-2"/>
          <c:h val="0.54164387346318854"/>
        </c:manualLayout>
      </c:layout>
      <c:overlay val="0"/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91</xdr:row>
      <xdr:rowOff>0</xdr:rowOff>
    </xdr:from>
    <xdr:to>
      <xdr:col>18</xdr:col>
      <xdr:colOff>0</xdr:colOff>
      <xdr:row>110</xdr:row>
      <xdr:rowOff>180975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113</xdr:row>
      <xdr:rowOff>9525</xdr:rowOff>
    </xdr:from>
    <xdr:to>
      <xdr:col>17</xdr:col>
      <xdr:colOff>571500</xdr:colOff>
      <xdr:row>133</xdr:row>
      <xdr:rowOff>47625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28575</xdr:colOff>
      <xdr:row>91</xdr:row>
      <xdr:rowOff>0</xdr:rowOff>
    </xdr:from>
    <xdr:to>
      <xdr:col>27</xdr:col>
      <xdr:colOff>752475</xdr:colOff>
      <xdr:row>110</xdr:row>
      <xdr:rowOff>180975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113</xdr:row>
      <xdr:rowOff>9525</xdr:rowOff>
    </xdr:from>
    <xdr:to>
      <xdr:col>27</xdr:col>
      <xdr:colOff>742950</xdr:colOff>
      <xdr:row>133</xdr:row>
      <xdr:rowOff>47625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15</xdr:row>
      <xdr:rowOff>19050</xdr:rowOff>
    </xdr:from>
    <xdr:to>
      <xdr:col>15</xdr:col>
      <xdr:colOff>19049</xdr:colOff>
      <xdr:row>34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19051</xdr:rowOff>
    </xdr:from>
    <xdr:to>
      <xdr:col>15</xdr:col>
      <xdr:colOff>19050</xdr:colOff>
      <xdr:row>31</xdr:row>
      <xdr:rowOff>19051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114300</xdr:colOff>
      <xdr:row>8</xdr:row>
      <xdr:rowOff>19050</xdr:rowOff>
    </xdr:from>
    <xdr:to>
      <xdr:col>29</xdr:col>
      <xdr:colOff>133350</xdr:colOff>
      <xdr:row>31</xdr:row>
      <xdr:rowOff>9525</xdr:rowOff>
    </xdr:to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9525</xdr:rowOff>
    </xdr:from>
    <xdr:to>
      <xdr:col>15</xdr:col>
      <xdr:colOff>19050</xdr:colOff>
      <xdr:row>29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180975</xdr:colOff>
      <xdr:row>9</xdr:row>
      <xdr:rowOff>19050</xdr:rowOff>
    </xdr:from>
    <xdr:to>
      <xdr:col>29</xdr:col>
      <xdr:colOff>200025</xdr:colOff>
      <xdr:row>29</xdr:row>
      <xdr:rowOff>9525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0</xdr:rowOff>
    </xdr:from>
    <xdr:to>
      <xdr:col>15</xdr:col>
      <xdr:colOff>38100</xdr:colOff>
      <xdr:row>28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238125</xdr:colOff>
      <xdr:row>9</xdr:row>
      <xdr:rowOff>0</xdr:rowOff>
    </xdr:from>
    <xdr:to>
      <xdr:col>29</xdr:col>
      <xdr:colOff>257175</xdr:colOff>
      <xdr:row>28</xdr:row>
      <xdr:rowOff>180975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0</xdr:rowOff>
    </xdr:from>
    <xdr:to>
      <xdr:col>15</xdr:col>
      <xdr:colOff>38100</xdr:colOff>
      <xdr:row>28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238125</xdr:colOff>
      <xdr:row>9</xdr:row>
      <xdr:rowOff>0</xdr:rowOff>
    </xdr:from>
    <xdr:to>
      <xdr:col>29</xdr:col>
      <xdr:colOff>257175</xdr:colOff>
      <xdr:row>28</xdr:row>
      <xdr:rowOff>180975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0</xdr:rowOff>
    </xdr:from>
    <xdr:to>
      <xdr:col>15</xdr:col>
      <xdr:colOff>38100</xdr:colOff>
      <xdr:row>28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238125</xdr:colOff>
      <xdr:row>9</xdr:row>
      <xdr:rowOff>0</xdr:rowOff>
    </xdr:from>
    <xdr:to>
      <xdr:col>29</xdr:col>
      <xdr:colOff>257175</xdr:colOff>
      <xdr:row>28</xdr:row>
      <xdr:rowOff>180975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21</xdr:row>
      <xdr:rowOff>9525</xdr:rowOff>
    </xdr:from>
    <xdr:to>
      <xdr:col>14</xdr:col>
      <xdr:colOff>600075</xdr:colOff>
      <xdr:row>41</xdr:row>
      <xdr:rowOff>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36195</xdr:rowOff>
    </xdr:from>
    <xdr:to>
      <xdr:col>14</xdr:col>
      <xdr:colOff>57150</xdr:colOff>
      <xdr:row>40</xdr:row>
      <xdr:rowOff>26670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20</xdr:row>
      <xdr:rowOff>28575</xdr:rowOff>
    </xdr:from>
    <xdr:to>
      <xdr:col>15</xdr:col>
      <xdr:colOff>247650</xdr:colOff>
      <xdr:row>40</xdr:row>
      <xdr:rowOff>19050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21</xdr:row>
      <xdr:rowOff>76200</xdr:rowOff>
    </xdr:from>
    <xdr:to>
      <xdr:col>15</xdr:col>
      <xdr:colOff>95250</xdr:colOff>
      <xdr:row>41</xdr:row>
      <xdr:rowOff>47625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20</xdr:row>
      <xdr:rowOff>0</xdr:rowOff>
    </xdr:from>
    <xdr:to>
      <xdr:col>16</xdr:col>
      <xdr:colOff>0</xdr:colOff>
      <xdr:row>39</xdr:row>
      <xdr:rowOff>161925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20</xdr:row>
      <xdr:rowOff>0</xdr:rowOff>
    </xdr:from>
    <xdr:to>
      <xdr:col>16</xdr:col>
      <xdr:colOff>0</xdr:colOff>
      <xdr:row>39</xdr:row>
      <xdr:rowOff>161925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14</xdr:col>
      <xdr:colOff>247650</xdr:colOff>
      <xdr:row>35</xdr:row>
      <xdr:rowOff>161925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15</xdr:row>
      <xdr:rowOff>19050</xdr:rowOff>
    </xdr:from>
    <xdr:to>
      <xdr:col>15</xdr:col>
      <xdr:colOff>19049</xdr:colOff>
      <xdr:row>34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113"/>
  <sheetViews>
    <sheetView tabSelected="1" zoomScale="85" zoomScaleNormal="85" workbookViewId="0">
      <selection activeCell="S16" sqref="S16"/>
    </sheetView>
  </sheetViews>
  <sheetFormatPr defaultRowHeight="15" x14ac:dyDescent="0.25"/>
  <cols>
    <col min="1" max="1" width="12.42578125" style="1" customWidth="1"/>
    <col min="2" max="2" width="11.5703125" style="1" customWidth="1"/>
    <col min="3" max="3" width="9.42578125" style="1" customWidth="1"/>
    <col min="4" max="4" width="9.140625" style="1" customWidth="1"/>
    <col min="5" max="5" width="14.7109375" style="1" bestFit="1" customWidth="1"/>
    <col min="6" max="18" width="8.7109375" style="1" customWidth="1"/>
    <col min="19" max="19" width="9.140625" style="1"/>
    <col min="20" max="20" width="13.28515625" style="1" customWidth="1"/>
    <col min="21" max="21" width="19.85546875" style="1" customWidth="1"/>
    <col min="22" max="22" width="13.5703125" style="1" bestFit="1" customWidth="1"/>
    <col min="23" max="23" width="13.28515625" style="1" customWidth="1"/>
    <col min="24" max="24" width="19.85546875" style="1" customWidth="1"/>
    <col min="25" max="25" width="13.5703125" style="1" bestFit="1" customWidth="1"/>
    <col min="26" max="26" width="13.28515625" style="1" customWidth="1"/>
    <col min="27" max="27" width="19.85546875" style="1" customWidth="1"/>
    <col min="28" max="28" width="13.5703125" style="1" bestFit="1" customWidth="1"/>
    <col min="29" max="253" width="9.140625" style="1"/>
    <col min="254" max="254" width="3.28515625" style="1" customWidth="1"/>
    <col min="255" max="255" width="9.42578125" style="1" customWidth="1"/>
    <col min="256" max="256" width="9.140625" style="1" customWidth="1"/>
    <col min="257" max="257" width="14.7109375" style="1" bestFit="1" customWidth="1"/>
    <col min="258" max="272" width="8.7109375" style="1" customWidth="1"/>
    <col min="273" max="275" width="9.140625" style="1"/>
    <col min="276" max="276" width="13.28515625" style="1" customWidth="1"/>
    <col min="277" max="277" width="19.85546875" style="1" customWidth="1"/>
    <col min="278" max="278" width="13.5703125" style="1" bestFit="1" customWidth="1"/>
    <col min="279" max="279" width="13.28515625" style="1" customWidth="1"/>
    <col min="280" max="280" width="19.85546875" style="1" customWidth="1"/>
    <col min="281" max="281" width="13.5703125" style="1" bestFit="1" customWidth="1"/>
    <col min="282" max="282" width="13.28515625" style="1" customWidth="1"/>
    <col min="283" max="283" width="19.85546875" style="1" customWidth="1"/>
    <col min="284" max="284" width="13.5703125" style="1" bestFit="1" customWidth="1"/>
    <col min="285" max="509" width="9.140625" style="1"/>
    <col min="510" max="510" width="3.28515625" style="1" customWidth="1"/>
    <col min="511" max="511" width="9.42578125" style="1" customWidth="1"/>
    <col min="512" max="512" width="9.140625" style="1" customWidth="1"/>
    <col min="513" max="513" width="14.7109375" style="1" bestFit="1" customWidth="1"/>
    <col min="514" max="528" width="8.7109375" style="1" customWidth="1"/>
    <col min="529" max="531" width="9.140625" style="1"/>
    <col min="532" max="532" width="13.28515625" style="1" customWidth="1"/>
    <col min="533" max="533" width="19.85546875" style="1" customWidth="1"/>
    <col min="534" max="534" width="13.5703125" style="1" bestFit="1" customWidth="1"/>
    <col min="535" max="535" width="13.28515625" style="1" customWidth="1"/>
    <col min="536" max="536" width="19.85546875" style="1" customWidth="1"/>
    <col min="537" max="537" width="13.5703125" style="1" bestFit="1" customWidth="1"/>
    <col min="538" max="538" width="13.28515625" style="1" customWidth="1"/>
    <col min="539" max="539" width="19.85546875" style="1" customWidth="1"/>
    <col min="540" max="540" width="13.5703125" style="1" bestFit="1" customWidth="1"/>
    <col min="541" max="765" width="9.140625" style="1"/>
    <col min="766" max="766" width="3.28515625" style="1" customWidth="1"/>
    <col min="767" max="767" width="9.42578125" style="1" customWidth="1"/>
    <col min="768" max="768" width="9.140625" style="1" customWidth="1"/>
    <col min="769" max="769" width="14.7109375" style="1" bestFit="1" customWidth="1"/>
    <col min="770" max="784" width="8.7109375" style="1" customWidth="1"/>
    <col min="785" max="787" width="9.140625" style="1"/>
    <col min="788" max="788" width="13.28515625" style="1" customWidth="1"/>
    <col min="789" max="789" width="19.85546875" style="1" customWidth="1"/>
    <col min="790" max="790" width="13.5703125" style="1" bestFit="1" customWidth="1"/>
    <col min="791" max="791" width="13.28515625" style="1" customWidth="1"/>
    <col min="792" max="792" width="19.85546875" style="1" customWidth="1"/>
    <col min="793" max="793" width="13.5703125" style="1" bestFit="1" customWidth="1"/>
    <col min="794" max="794" width="13.28515625" style="1" customWidth="1"/>
    <col min="795" max="795" width="19.85546875" style="1" customWidth="1"/>
    <col min="796" max="796" width="13.5703125" style="1" bestFit="1" customWidth="1"/>
    <col min="797" max="1021" width="9.140625" style="1"/>
    <col min="1022" max="1022" width="3.28515625" style="1" customWidth="1"/>
    <col min="1023" max="1023" width="9.42578125" style="1" customWidth="1"/>
    <col min="1024" max="1024" width="9.140625" style="1" customWidth="1"/>
    <col min="1025" max="1025" width="14.7109375" style="1" bestFit="1" customWidth="1"/>
    <col min="1026" max="1040" width="8.7109375" style="1" customWidth="1"/>
    <col min="1041" max="1043" width="9.140625" style="1"/>
    <col min="1044" max="1044" width="13.28515625" style="1" customWidth="1"/>
    <col min="1045" max="1045" width="19.85546875" style="1" customWidth="1"/>
    <col min="1046" max="1046" width="13.5703125" style="1" bestFit="1" customWidth="1"/>
    <col min="1047" max="1047" width="13.28515625" style="1" customWidth="1"/>
    <col min="1048" max="1048" width="19.85546875" style="1" customWidth="1"/>
    <col min="1049" max="1049" width="13.5703125" style="1" bestFit="1" customWidth="1"/>
    <col min="1050" max="1050" width="13.28515625" style="1" customWidth="1"/>
    <col min="1051" max="1051" width="19.85546875" style="1" customWidth="1"/>
    <col min="1052" max="1052" width="13.5703125" style="1" bestFit="1" customWidth="1"/>
    <col min="1053" max="1277" width="9.140625" style="1"/>
    <col min="1278" max="1278" width="3.28515625" style="1" customWidth="1"/>
    <col min="1279" max="1279" width="9.42578125" style="1" customWidth="1"/>
    <col min="1280" max="1280" width="9.140625" style="1" customWidth="1"/>
    <col min="1281" max="1281" width="14.7109375" style="1" bestFit="1" customWidth="1"/>
    <col min="1282" max="1296" width="8.7109375" style="1" customWidth="1"/>
    <col min="1297" max="1299" width="9.140625" style="1"/>
    <col min="1300" max="1300" width="13.28515625" style="1" customWidth="1"/>
    <col min="1301" max="1301" width="19.85546875" style="1" customWidth="1"/>
    <col min="1302" max="1302" width="13.5703125" style="1" bestFit="1" customWidth="1"/>
    <col min="1303" max="1303" width="13.28515625" style="1" customWidth="1"/>
    <col min="1304" max="1304" width="19.85546875" style="1" customWidth="1"/>
    <col min="1305" max="1305" width="13.5703125" style="1" bestFit="1" customWidth="1"/>
    <col min="1306" max="1306" width="13.28515625" style="1" customWidth="1"/>
    <col min="1307" max="1307" width="19.85546875" style="1" customWidth="1"/>
    <col min="1308" max="1308" width="13.5703125" style="1" bestFit="1" customWidth="1"/>
    <col min="1309" max="1533" width="9.140625" style="1"/>
    <col min="1534" max="1534" width="3.28515625" style="1" customWidth="1"/>
    <col min="1535" max="1535" width="9.42578125" style="1" customWidth="1"/>
    <col min="1536" max="1536" width="9.140625" style="1" customWidth="1"/>
    <col min="1537" max="1537" width="14.7109375" style="1" bestFit="1" customWidth="1"/>
    <col min="1538" max="1552" width="8.7109375" style="1" customWidth="1"/>
    <col min="1553" max="1555" width="9.140625" style="1"/>
    <col min="1556" max="1556" width="13.28515625" style="1" customWidth="1"/>
    <col min="1557" max="1557" width="19.85546875" style="1" customWidth="1"/>
    <col min="1558" max="1558" width="13.5703125" style="1" bestFit="1" customWidth="1"/>
    <col min="1559" max="1559" width="13.28515625" style="1" customWidth="1"/>
    <col min="1560" max="1560" width="19.85546875" style="1" customWidth="1"/>
    <col min="1561" max="1561" width="13.5703125" style="1" bestFit="1" customWidth="1"/>
    <col min="1562" max="1562" width="13.28515625" style="1" customWidth="1"/>
    <col min="1563" max="1563" width="19.85546875" style="1" customWidth="1"/>
    <col min="1564" max="1564" width="13.5703125" style="1" bestFit="1" customWidth="1"/>
    <col min="1565" max="1789" width="9.140625" style="1"/>
    <col min="1790" max="1790" width="3.28515625" style="1" customWidth="1"/>
    <col min="1791" max="1791" width="9.42578125" style="1" customWidth="1"/>
    <col min="1792" max="1792" width="9.140625" style="1" customWidth="1"/>
    <col min="1793" max="1793" width="14.7109375" style="1" bestFit="1" customWidth="1"/>
    <col min="1794" max="1808" width="8.7109375" style="1" customWidth="1"/>
    <col min="1809" max="1811" width="9.140625" style="1"/>
    <col min="1812" max="1812" width="13.28515625" style="1" customWidth="1"/>
    <col min="1813" max="1813" width="19.85546875" style="1" customWidth="1"/>
    <col min="1814" max="1814" width="13.5703125" style="1" bestFit="1" customWidth="1"/>
    <col min="1815" max="1815" width="13.28515625" style="1" customWidth="1"/>
    <col min="1816" max="1816" width="19.85546875" style="1" customWidth="1"/>
    <col min="1817" max="1817" width="13.5703125" style="1" bestFit="1" customWidth="1"/>
    <col min="1818" max="1818" width="13.28515625" style="1" customWidth="1"/>
    <col min="1819" max="1819" width="19.85546875" style="1" customWidth="1"/>
    <col min="1820" max="1820" width="13.5703125" style="1" bestFit="1" customWidth="1"/>
    <col min="1821" max="2045" width="9.140625" style="1"/>
    <col min="2046" max="2046" width="3.28515625" style="1" customWidth="1"/>
    <col min="2047" max="2047" width="9.42578125" style="1" customWidth="1"/>
    <col min="2048" max="2048" width="9.140625" style="1" customWidth="1"/>
    <col min="2049" max="2049" width="14.7109375" style="1" bestFit="1" customWidth="1"/>
    <col min="2050" max="2064" width="8.7109375" style="1" customWidth="1"/>
    <col min="2065" max="2067" width="9.140625" style="1"/>
    <col min="2068" max="2068" width="13.28515625" style="1" customWidth="1"/>
    <col min="2069" max="2069" width="19.85546875" style="1" customWidth="1"/>
    <col min="2070" max="2070" width="13.5703125" style="1" bestFit="1" customWidth="1"/>
    <col min="2071" max="2071" width="13.28515625" style="1" customWidth="1"/>
    <col min="2072" max="2072" width="19.85546875" style="1" customWidth="1"/>
    <col min="2073" max="2073" width="13.5703125" style="1" bestFit="1" customWidth="1"/>
    <col min="2074" max="2074" width="13.28515625" style="1" customWidth="1"/>
    <col min="2075" max="2075" width="19.85546875" style="1" customWidth="1"/>
    <col min="2076" max="2076" width="13.5703125" style="1" bestFit="1" customWidth="1"/>
    <col min="2077" max="2301" width="9.140625" style="1"/>
    <col min="2302" max="2302" width="3.28515625" style="1" customWidth="1"/>
    <col min="2303" max="2303" width="9.42578125" style="1" customWidth="1"/>
    <col min="2304" max="2304" width="9.140625" style="1" customWidth="1"/>
    <col min="2305" max="2305" width="14.7109375" style="1" bestFit="1" customWidth="1"/>
    <col min="2306" max="2320" width="8.7109375" style="1" customWidth="1"/>
    <col min="2321" max="2323" width="9.140625" style="1"/>
    <col min="2324" max="2324" width="13.28515625" style="1" customWidth="1"/>
    <col min="2325" max="2325" width="19.85546875" style="1" customWidth="1"/>
    <col min="2326" max="2326" width="13.5703125" style="1" bestFit="1" customWidth="1"/>
    <col min="2327" max="2327" width="13.28515625" style="1" customWidth="1"/>
    <col min="2328" max="2328" width="19.85546875" style="1" customWidth="1"/>
    <col min="2329" max="2329" width="13.5703125" style="1" bestFit="1" customWidth="1"/>
    <col min="2330" max="2330" width="13.28515625" style="1" customWidth="1"/>
    <col min="2331" max="2331" width="19.85546875" style="1" customWidth="1"/>
    <col min="2332" max="2332" width="13.5703125" style="1" bestFit="1" customWidth="1"/>
    <col min="2333" max="2557" width="9.140625" style="1"/>
    <col min="2558" max="2558" width="3.28515625" style="1" customWidth="1"/>
    <col min="2559" max="2559" width="9.42578125" style="1" customWidth="1"/>
    <col min="2560" max="2560" width="9.140625" style="1" customWidth="1"/>
    <col min="2561" max="2561" width="14.7109375" style="1" bestFit="1" customWidth="1"/>
    <col min="2562" max="2576" width="8.7109375" style="1" customWidth="1"/>
    <col min="2577" max="2579" width="9.140625" style="1"/>
    <col min="2580" max="2580" width="13.28515625" style="1" customWidth="1"/>
    <col min="2581" max="2581" width="19.85546875" style="1" customWidth="1"/>
    <col min="2582" max="2582" width="13.5703125" style="1" bestFit="1" customWidth="1"/>
    <col min="2583" max="2583" width="13.28515625" style="1" customWidth="1"/>
    <col min="2584" max="2584" width="19.85546875" style="1" customWidth="1"/>
    <col min="2585" max="2585" width="13.5703125" style="1" bestFit="1" customWidth="1"/>
    <col min="2586" max="2586" width="13.28515625" style="1" customWidth="1"/>
    <col min="2587" max="2587" width="19.85546875" style="1" customWidth="1"/>
    <col min="2588" max="2588" width="13.5703125" style="1" bestFit="1" customWidth="1"/>
    <col min="2589" max="2813" width="9.140625" style="1"/>
    <col min="2814" max="2814" width="3.28515625" style="1" customWidth="1"/>
    <col min="2815" max="2815" width="9.42578125" style="1" customWidth="1"/>
    <col min="2816" max="2816" width="9.140625" style="1" customWidth="1"/>
    <col min="2817" max="2817" width="14.7109375" style="1" bestFit="1" customWidth="1"/>
    <col min="2818" max="2832" width="8.7109375" style="1" customWidth="1"/>
    <col min="2833" max="2835" width="9.140625" style="1"/>
    <col min="2836" max="2836" width="13.28515625" style="1" customWidth="1"/>
    <col min="2837" max="2837" width="19.85546875" style="1" customWidth="1"/>
    <col min="2838" max="2838" width="13.5703125" style="1" bestFit="1" customWidth="1"/>
    <col min="2839" max="2839" width="13.28515625" style="1" customWidth="1"/>
    <col min="2840" max="2840" width="19.85546875" style="1" customWidth="1"/>
    <col min="2841" max="2841" width="13.5703125" style="1" bestFit="1" customWidth="1"/>
    <col min="2842" max="2842" width="13.28515625" style="1" customWidth="1"/>
    <col min="2843" max="2843" width="19.85546875" style="1" customWidth="1"/>
    <col min="2844" max="2844" width="13.5703125" style="1" bestFit="1" customWidth="1"/>
    <col min="2845" max="3069" width="9.140625" style="1"/>
    <col min="3070" max="3070" width="3.28515625" style="1" customWidth="1"/>
    <col min="3071" max="3071" width="9.42578125" style="1" customWidth="1"/>
    <col min="3072" max="3072" width="9.140625" style="1" customWidth="1"/>
    <col min="3073" max="3073" width="14.7109375" style="1" bestFit="1" customWidth="1"/>
    <col min="3074" max="3088" width="8.7109375" style="1" customWidth="1"/>
    <col min="3089" max="3091" width="9.140625" style="1"/>
    <col min="3092" max="3092" width="13.28515625" style="1" customWidth="1"/>
    <col min="3093" max="3093" width="19.85546875" style="1" customWidth="1"/>
    <col min="3094" max="3094" width="13.5703125" style="1" bestFit="1" customWidth="1"/>
    <col min="3095" max="3095" width="13.28515625" style="1" customWidth="1"/>
    <col min="3096" max="3096" width="19.85546875" style="1" customWidth="1"/>
    <col min="3097" max="3097" width="13.5703125" style="1" bestFit="1" customWidth="1"/>
    <col min="3098" max="3098" width="13.28515625" style="1" customWidth="1"/>
    <col min="3099" max="3099" width="19.85546875" style="1" customWidth="1"/>
    <col min="3100" max="3100" width="13.5703125" style="1" bestFit="1" customWidth="1"/>
    <col min="3101" max="3325" width="9.140625" style="1"/>
    <col min="3326" max="3326" width="3.28515625" style="1" customWidth="1"/>
    <col min="3327" max="3327" width="9.42578125" style="1" customWidth="1"/>
    <col min="3328" max="3328" width="9.140625" style="1" customWidth="1"/>
    <col min="3329" max="3329" width="14.7109375" style="1" bestFit="1" customWidth="1"/>
    <col min="3330" max="3344" width="8.7109375" style="1" customWidth="1"/>
    <col min="3345" max="3347" width="9.140625" style="1"/>
    <col min="3348" max="3348" width="13.28515625" style="1" customWidth="1"/>
    <col min="3349" max="3349" width="19.85546875" style="1" customWidth="1"/>
    <col min="3350" max="3350" width="13.5703125" style="1" bestFit="1" customWidth="1"/>
    <col min="3351" max="3351" width="13.28515625" style="1" customWidth="1"/>
    <col min="3352" max="3352" width="19.85546875" style="1" customWidth="1"/>
    <col min="3353" max="3353" width="13.5703125" style="1" bestFit="1" customWidth="1"/>
    <col min="3354" max="3354" width="13.28515625" style="1" customWidth="1"/>
    <col min="3355" max="3355" width="19.85546875" style="1" customWidth="1"/>
    <col min="3356" max="3356" width="13.5703125" style="1" bestFit="1" customWidth="1"/>
    <col min="3357" max="3581" width="9.140625" style="1"/>
    <col min="3582" max="3582" width="3.28515625" style="1" customWidth="1"/>
    <col min="3583" max="3583" width="9.42578125" style="1" customWidth="1"/>
    <col min="3584" max="3584" width="9.140625" style="1" customWidth="1"/>
    <col min="3585" max="3585" width="14.7109375" style="1" bestFit="1" customWidth="1"/>
    <col min="3586" max="3600" width="8.7109375" style="1" customWidth="1"/>
    <col min="3601" max="3603" width="9.140625" style="1"/>
    <col min="3604" max="3604" width="13.28515625" style="1" customWidth="1"/>
    <col min="3605" max="3605" width="19.85546875" style="1" customWidth="1"/>
    <col min="3606" max="3606" width="13.5703125" style="1" bestFit="1" customWidth="1"/>
    <col min="3607" max="3607" width="13.28515625" style="1" customWidth="1"/>
    <col min="3608" max="3608" width="19.85546875" style="1" customWidth="1"/>
    <col min="3609" max="3609" width="13.5703125" style="1" bestFit="1" customWidth="1"/>
    <col min="3610" max="3610" width="13.28515625" style="1" customWidth="1"/>
    <col min="3611" max="3611" width="19.85546875" style="1" customWidth="1"/>
    <col min="3612" max="3612" width="13.5703125" style="1" bestFit="1" customWidth="1"/>
    <col min="3613" max="3837" width="9.140625" style="1"/>
    <col min="3838" max="3838" width="3.28515625" style="1" customWidth="1"/>
    <col min="3839" max="3839" width="9.42578125" style="1" customWidth="1"/>
    <col min="3840" max="3840" width="9.140625" style="1" customWidth="1"/>
    <col min="3841" max="3841" width="14.7109375" style="1" bestFit="1" customWidth="1"/>
    <col min="3842" max="3856" width="8.7109375" style="1" customWidth="1"/>
    <col min="3857" max="3859" width="9.140625" style="1"/>
    <col min="3860" max="3860" width="13.28515625" style="1" customWidth="1"/>
    <col min="3861" max="3861" width="19.85546875" style="1" customWidth="1"/>
    <col min="3862" max="3862" width="13.5703125" style="1" bestFit="1" customWidth="1"/>
    <col min="3863" max="3863" width="13.28515625" style="1" customWidth="1"/>
    <col min="3864" max="3864" width="19.85546875" style="1" customWidth="1"/>
    <col min="3865" max="3865" width="13.5703125" style="1" bestFit="1" customWidth="1"/>
    <col min="3866" max="3866" width="13.28515625" style="1" customWidth="1"/>
    <col min="3867" max="3867" width="19.85546875" style="1" customWidth="1"/>
    <col min="3868" max="3868" width="13.5703125" style="1" bestFit="1" customWidth="1"/>
    <col min="3869" max="4093" width="9.140625" style="1"/>
    <col min="4094" max="4094" width="3.28515625" style="1" customWidth="1"/>
    <col min="4095" max="4095" width="9.42578125" style="1" customWidth="1"/>
    <col min="4096" max="4096" width="9.140625" style="1" customWidth="1"/>
    <col min="4097" max="4097" width="14.7109375" style="1" bestFit="1" customWidth="1"/>
    <col min="4098" max="4112" width="8.7109375" style="1" customWidth="1"/>
    <col min="4113" max="4115" width="9.140625" style="1"/>
    <col min="4116" max="4116" width="13.28515625" style="1" customWidth="1"/>
    <col min="4117" max="4117" width="19.85546875" style="1" customWidth="1"/>
    <col min="4118" max="4118" width="13.5703125" style="1" bestFit="1" customWidth="1"/>
    <col min="4119" max="4119" width="13.28515625" style="1" customWidth="1"/>
    <col min="4120" max="4120" width="19.85546875" style="1" customWidth="1"/>
    <col min="4121" max="4121" width="13.5703125" style="1" bestFit="1" customWidth="1"/>
    <col min="4122" max="4122" width="13.28515625" style="1" customWidth="1"/>
    <col min="4123" max="4123" width="19.85546875" style="1" customWidth="1"/>
    <col min="4124" max="4124" width="13.5703125" style="1" bestFit="1" customWidth="1"/>
    <col min="4125" max="4349" width="9.140625" style="1"/>
    <col min="4350" max="4350" width="3.28515625" style="1" customWidth="1"/>
    <col min="4351" max="4351" width="9.42578125" style="1" customWidth="1"/>
    <col min="4352" max="4352" width="9.140625" style="1" customWidth="1"/>
    <col min="4353" max="4353" width="14.7109375" style="1" bestFit="1" customWidth="1"/>
    <col min="4354" max="4368" width="8.7109375" style="1" customWidth="1"/>
    <col min="4369" max="4371" width="9.140625" style="1"/>
    <col min="4372" max="4372" width="13.28515625" style="1" customWidth="1"/>
    <col min="4373" max="4373" width="19.85546875" style="1" customWidth="1"/>
    <col min="4374" max="4374" width="13.5703125" style="1" bestFit="1" customWidth="1"/>
    <col min="4375" max="4375" width="13.28515625" style="1" customWidth="1"/>
    <col min="4376" max="4376" width="19.85546875" style="1" customWidth="1"/>
    <col min="4377" max="4377" width="13.5703125" style="1" bestFit="1" customWidth="1"/>
    <col min="4378" max="4378" width="13.28515625" style="1" customWidth="1"/>
    <col min="4379" max="4379" width="19.85546875" style="1" customWidth="1"/>
    <col min="4380" max="4380" width="13.5703125" style="1" bestFit="1" customWidth="1"/>
    <col min="4381" max="4605" width="9.140625" style="1"/>
    <col min="4606" max="4606" width="3.28515625" style="1" customWidth="1"/>
    <col min="4607" max="4607" width="9.42578125" style="1" customWidth="1"/>
    <col min="4608" max="4608" width="9.140625" style="1" customWidth="1"/>
    <col min="4609" max="4609" width="14.7109375" style="1" bestFit="1" customWidth="1"/>
    <col min="4610" max="4624" width="8.7109375" style="1" customWidth="1"/>
    <col min="4625" max="4627" width="9.140625" style="1"/>
    <col min="4628" max="4628" width="13.28515625" style="1" customWidth="1"/>
    <col min="4629" max="4629" width="19.85546875" style="1" customWidth="1"/>
    <col min="4630" max="4630" width="13.5703125" style="1" bestFit="1" customWidth="1"/>
    <col min="4631" max="4631" width="13.28515625" style="1" customWidth="1"/>
    <col min="4632" max="4632" width="19.85546875" style="1" customWidth="1"/>
    <col min="4633" max="4633" width="13.5703125" style="1" bestFit="1" customWidth="1"/>
    <col min="4634" max="4634" width="13.28515625" style="1" customWidth="1"/>
    <col min="4635" max="4635" width="19.85546875" style="1" customWidth="1"/>
    <col min="4636" max="4636" width="13.5703125" style="1" bestFit="1" customWidth="1"/>
    <col min="4637" max="4861" width="9.140625" style="1"/>
    <col min="4862" max="4862" width="3.28515625" style="1" customWidth="1"/>
    <col min="4863" max="4863" width="9.42578125" style="1" customWidth="1"/>
    <col min="4864" max="4864" width="9.140625" style="1" customWidth="1"/>
    <col min="4865" max="4865" width="14.7109375" style="1" bestFit="1" customWidth="1"/>
    <col min="4866" max="4880" width="8.7109375" style="1" customWidth="1"/>
    <col min="4881" max="4883" width="9.140625" style="1"/>
    <col min="4884" max="4884" width="13.28515625" style="1" customWidth="1"/>
    <col min="4885" max="4885" width="19.85546875" style="1" customWidth="1"/>
    <col min="4886" max="4886" width="13.5703125" style="1" bestFit="1" customWidth="1"/>
    <col min="4887" max="4887" width="13.28515625" style="1" customWidth="1"/>
    <col min="4888" max="4888" width="19.85546875" style="1" customWidth="1"/>
    <col min="4889" max="4889" width="13.5703125" style="1" bestFit="1" customWidth="1"/>
    <col min="4890" max="4890" width="13.28515625" style="1" customWidth="1"/>
    <col min="4891" max="4891" width="19.85546875" style="1" customWidth="1"/>
    <col min="4892" max="4892" width="13.5703125" style="1" bestFit="1" customWidth="1"/>
    <col min="4893" max="5117" width="9.140625" style="1"/>
    <col min="5118" max="5118" width="3.28515625" style="1" customWidth="1"/>
    <col min="5119" max="5119" width="9.42578125" style="1" customWidth="1"/>
    <col min="5120" max="5120" width="9.140625" style="1" customWidth="1"/>
    <col min="5121" max="5121" width="14.7109375" style="1" bestFit="1" customWidth="1"/>
    <col min="5122" max="5136" width="8.7109375" style="1" customWidth="1"/>
    <col min="5137" max="5139" width="9.140625" style="1"/>
    <col min="5140" max="5140" width="13.28515625" style="1" customWidth="1"/>
    <col min="5141" max="5141" width="19.85546875" style="1" customWidth="1"/>
    <col min="5142" max="5142" width="13.5703125" style="1" bestFit="1" customWidth="1"/>
    <col min="5143" max="5143" width="13.28515625" style="1" customWidth="1"/>
    <col min="5144" max="5144" width="19.85546875" style="1" customWidth="1"/>
    <col min="5145" max="5145" width="13.5703125" style="1" bestFit="1" customWidth="1"/>
    <col min="5146" max="5146" width="13.28515625" style="1" customWidth="1"/>
    <col min="5147" max="5147" width="19.85546875" style="1" customWidth="1"/>
    <col min="5148" max="5148" width="13.5703125" style="1" bestFit="1" customWidth="1"/>
    <col min="5149" max="5373" width="9.140625" style="1"/>
    <col min="5374" max="5374" width="3.28515625" style="1" customWidth="1"/>
    <col min="5375" max="5375" width="9.42578125" style="1" customWidth="1"/>
    <col min="5376" max="5376" width="9.140625" style="1" customWidth="1"/>
    <col min="5377" max="5377" width="14.7109375" style="1" bestFit="1" customWidth="1"/>
    <col min="5378" max="5392" width="8.7109375" style="1" customWidth="1"/>
    <col min="5393" max="5395" width="9.140625" style="1"/>
    <col min="5396" max="5396" width="13.28515625" style="1" customWidth="1"/>
    <col min="5397" max="5397" width="19.85546875" style="1" customWidth="1"/>
    <col min="5398" max="5398" width="13.5703125" style="1" bestFit="1" customWidth="1"/>
    <col min="5399" max="5399" width="13.28515625" style="1" customWidth="1"/>
    <col min="5400" max="5400" width="19.85546875" style="1" customWidth="1"/>
    <col min="5401" max="5401" width="13.5703125" style="1" bestFit="1" customWidth="1"/>
    <col min="5402" max="5402" width="13.28515625" style="1" customWidth="1"/>
    <col min="5403" max="5403" width="19.85546875" style="1" customWidth="1"/>
    <col min="5404" max="5404" width="13.5703125" style="1" bestFit="1" customWidth="1"/>
    <col min="5405" max="5629" width="9.140625" style="1"/>
    <col min="5630" max="5630" width="3.28515625" style="1" customWidth="1"/>
    <col min="5631" max="5631" width="9.42578125" style="1" customWidth="1"/>
    <col min="5632" max="5632" width="9.140625" style="1" customWidth="1"/>
    <col min="5633" max="5633" width="14.7109375" style="1" bestFit="1" customWidth="1"/>
    <col min="5634" max="5648" width="8.7109375" style="1" customWidth="1"/>
    <col min="5649" max="5651" width="9.140625" style="1"/>
    <col min="5652" max="5652" width="13.28515625" style="1" customWidth="1"/>
    <col min="5653" max="5653" width="19.85546875" style="1" customWidth="1"/>
    <col min="5654" max="5654" width="13.5703125" style="1" bestFit="1" customWidth="1"/>
    <col min="5655" max="5655" width="13.28515625" style="1" customWidth="1"/>
    <col min="5656" max="5656" width="19.85546875" style="1" customWidth="1"/>
    <col min="5657" max="5657" width="13.5703125" style="1" bestFit="1" customWidth="1"/>
    <col min="5658" max="5658" width="13.28515625" style="1" customWidth="1"/>
    <col min="5659" max="5659" width="19.85546875" style="1" customWidth="1"/>
    <col min="5660" max="5660" width="13.5703125" style="1" bestFit="1" customWidth="1"/>
    <col min="5661" max="5885" width="9.140625" style="1"/>
    <col min="5886" max="5886" width="3.28515625" style="1" customWidth="1"/>
    <col min="5887" max="5887" width="9.42578125" style="1" customWidth="1"/>
    <col min="5888" max="5888" width="9.140625" style="1" customWidth="1"/>
    <col min="5889" max="5889" width="14.7109375" style="1" bestFit="1" customWidth="1"/>
    <col min="5890" max="5904" width="8.7109375" style="1" customWidth="1"/>
    <col min="5905" max="5907" width="9.140625" style="1"/>
    <col min="5908" max="5908" width="13.28515625" style="1" customWidth="1"/>
    <col min="5909" max="5909" width="19.85546875" style="1" customWidth="1"/>
    <col min="5910" max="5910" width="13.5703125" style="1" bestFit="1" customWidth="1"/>
    <col min="5911" max="5911" width="13.28515625" style="1" customWidth="1"/>
    <col min="5912" max="5912" width="19.85546875" style="1" customWidth="1"/>
    <col min="5913" max="5913" width="13.5703125" style="1" bestFit="1" customWidth="1"/>
    <col min="5914" max="5914" width="13.28515625" style="1" customWidth="1"/>
    <col min="5915" max="5915" width="19.85546875" style="1" customWidth="1"/>
    <col min="5916" max="5916" width="13.5703125" style="1" bestFit="1" customWidth="1"/>
    <col min="5917" max="6141" width="9.140625" style="1"/>
    <col min="6142" max="6142" width="3.28515625" style="1" customWidth="1"/>
    <col min="6143" max="6143" width="9.42578125" style="1" customWidth="1"/>
    <col min="6144" max="6144" width="9.140625" style="1" customWidth="1"/>
    <col min="6145" max="6145" width="14.7109375" style="1" bestFit="1" customWidth="1"/>
    <col min="6146" max="6160" width="8.7109375" style="1" customWidth="1"/>
    <col min="6161" max="6163" width="9.140625" style="1"/>
    <col min="6164" max="6164" width="13.28515625" style="1" customWidth="1"/>
    <col min="6165" max="6165" width="19.85546875" style="1" customWidth="1"/>
    <col min="6166" max="6166" width="13.5703125" style="1" bestFit="1" customWidth="1"/>
    <col min="6167" max="6167" width="13.28515625" style="1" customWidth="1"/>
    <col min="6168" max="6168" width="19.85546875" style="1" customWidth="1"/>
    <col min="6169" max="6169" width="13.5703125" style="1" bestFit="1" customWidth="1"/>
    <col min="6170" max="6170" width="13.28515625" style="1" customWidth="1"/>
    <col min="6171" max="6171" width="19.85546875" style="1" customWidth="1"/>
    <col min="6172" max="6172" width="13.5703125" style="1" bestFit="1" customWidth="1"/>
    <col min="6173" max="6397" width="9.140625" style="1"/>
    <col min="6398" max="6398" width="3.28515625" style="1" customWidth="1"/>
    <col min="6399" max="6399" width="9.42578125" style="1" customWidth="1"/>
    <col min="6400" max="6400" width="9.140625" style="1" customWidth="1"/>
    <col min="6401" max="6401" width="14.7109375" style="1" bestFit="1" customWidth="1"/>
    <col min="6402" max="6416" width="8.7109375" style="1" customWidth="1"/>
    <col min="6417" max="6419" width="9.140625" style="1"/>
    <col min="6420" max="6420" width="13.28515625" style="1" customWidth="1"/>
    <col min="6421" max="6421" width="19.85546875" style="1" customWidth="1"/>
    <col min="6422" max="6422" width="13.5703125" style="1" bestFit="1" customWidth="1"/>
    <col min="6423" max="6423" width="13.28515625" style="1" customWidth="1"/>
    <col min="6424" max="6424" width="19.85546875" style="1" customWidth="1"/>
    <col min="6425" max="6425" width="13.5703125" style="1" bestFit="1" customWidth="1"/>
    <col min="6426" max="6426" width="13.28515625" style="1" customWidth="1"/>
    <col min="6427" max="6427" width="19.85546875" style="1" customWidth="1"/>
    <col min="6428" max="6428" width="13.5703125" style="1" bestFit="1" customWidth="1"/>
    <col min="6429" max="6653" width="9.140625" style="1"/>
    <col min="6654" max="6654" width="3.28515625" style="1" customWidth="1"/>
    <col min="6655" max="6655" width="9.42578125" style="1" customWidth="1"/>
    <col min="6656" max="6656" width="9.140625" style="1" customWidth="1"/>
    <col min="6657" max="6657" width="14.7109375" style="1" bestFit="1" customWidth="1"/>
    <col min="6658" max="6672" width="8.7109375" style="1" customWidth="1"/>
    <col min="6673" max="6675" width="9.140625" style="1"/>
    <col min="6676" max="6676" width="13.28515625" style="1" customWidth="1"/>
    <col min="6677" max="6677" width="19.85546875" style="1" customWidth="1"/>
    <col min="6678" max="6678" width="13.5703125" style="1" bestFit="1" customWidth="1"/>
    <col min="6679" max="6679" width="13.28515625" style="1" customWidth="1"/>
    <col min="6680" max="6680" width="19.85546875" style="1" customWidth="1"/>
    <col min="6681" max="6681" width="13.5703125" style="1" bestFit="1" customWidth="1"/>
    <col min="6682" max="6682" width="13.28515625" style="1" customWidth="1"/>
    <col min="6683" max="6683" width="19.85546875" style="1" customWidth="1"/>
    <col min="6684" max="6684" width="13.5703125" style="1" bestFit="1" customWidth="1"/>
    <col min="6685" max="6909" width="9.140625" style="1"/>
    <col min="6910" max="6910" width="3.28515625" style="1" customWidth="1"/>
    <col min="6911" max="6911" width="9.42578125" style="1" customWidth="1"/>
    <col min="6912" max="6912" width="9.140625" style="1" customWidth="1"/>
    <col min="6913" max="6913" width="14.7109375" style="1" bestFit="1" customWidth="1"/>
    <col min="6914" max="6928" width="8.7109375" style="1" customWidth="1"/>
    <col min="6929" max="6931" width="9.140625" style="1"/>
    <col min="6932" max="6932" width="13.28515625" style="1" customWidth="1"/>
    <col min="6933" max="6933" width="19.85546875" style="1" customWidth="1"/>
    <col min="6934" max="6934" width="13.5703125" style="1" bestFit="1" customWidth="1"/>
    <col min="6935" max="6935" width="13.28515625" style="1" customWidth="1"/>
    <col min="6936" max="6936" width="19.85546875" style="1" customWidth="1"/>
    <col min="6937" max="6937" width="13.5703125" style="1" bestFit="1" customWidth="1"/>
    <col min="6938" max="6938" width="13.28515625" style="1" customWidth="1"/>
    <col min="6939" max="6939" width="19.85546875" style="1" customWidth="1"/>
    <col min="6940" max="6940" width="13.5703125" style="1" bestFit="1" customWidth="1"/>
    <col min="6941" max="7165" width="9.140625" style="1"/>
    <col min="7166" max="7166" width="3.28515625" style="1" customWidth="1"/>
    <col min="7167" max="7167" width="9.42578125" style="1" customWidth="1"/>
    <col min="7168" max="7168" width="9.140625" style="1" customWidth="1"/>
    <col min="7169" max="7169" width="14.7109375" style="1" bestFit="1" customWidth="1"/>
    <col min="7170" max="7184" width="8.7109375" style="1" customWidth="1"/>
    <col min="7185" max="7187" width="9.140625" style="1"/>
    <col min="7188" max="7188" width="13.28515625" style="1" customWidth="1"/>
    <col min="7189" max="7189" width="19.85546875" style="1" customWidth="1"/>
    <col min="7190" max="7190" width="13.5703125" style="1" bestFit="1" customWidth="1"/>
    <col min="7191" max="7191" width="13.28515625" style="1" customWidth="1"/>
    <col min="7192" max="7192" width="19.85546875" style="1" customWidth="1"/>
    <col min="7193" max="7193" width="13.5703125" style="1" bestFit="1" customWidth="1"/>
    <col min="7194" max="7194" width="13.28515625" style="1" customWidth="1"/>
    <col min="7195" max="7195" width="19.85546875" style="1" customWidth="1"/>
    <col min="7196" max="7196" width="13.5703125" style="1" bestFit="1" customWidth="1"/>
    <col min="7197" max="7421" width="9.140625" style="1"/>
    <col min="7422" max="7422" width="3.28515625" style="1" customWidth="1"/>
    <col min="7423" max="7423" width="9.42578125" style="1" customWidth="1"/>
    <col min="7424" max="7424" width="9.140625" style="1" customWidth="1"/>
    <col min="7425" max="7425" width="14.7109375" style="1" bestFit="1" customWidth="1"/>
    <col min="7426" max="7440" width="8.7109375" style="1" customWidth="1"/>
    <col min="7441" max="7443" width="9.140625" style="1"/>
    <col min="7444" max="7444" width="13.28515625" style="1" customWidth="1"/>
    <col min="7445" max="7445" width="19.85546875" style="1" customWidth="1"/>
    <col min="7446" max="7446" width="13.5703125" style="1" bestFit="1" customWidth="1"/>
    <col min="7447" max="7447" width="13.28515625" style="1" customWidth="1"/>
    <col min="7448" max="7448" width="19.85546875" style="1" customWidth="1"/>
    <col min="7449" max="7449" width="13.5703125" style="1" bestFit="1" customWidth="1"/>
    <col min="7450" max="7450" width="13.28515625" style="1" customWidth="1"/>
    <col min="7451" max="7451" width="19.85546875" style="1" customWidth="1"/>
    <col min="7452" max="7452" width="13.5703125" style="1" bestFit="1" customWidth="1"/>
    <col min="7453" max="7677" width="9.140625" style="1"/>
    <col min="7678" max="7678" width="3.28515625" style="1" customWidth="1"/>
    <col min="7679" max="7679" width="9.42578125" style="1" customWidth="1"/>
    <col min="7680" max="7680" width="9.140625" style="1" customWidth="1"/>
    <col min="7681" max="7681" width="14.7109375" style="1" bestFit="1" customWidth="1"/>
    <col min="7682" max="7696" width="8.7109375" style="1" customWidth="1"/>
    <col min="7697" max="7699" width="9.140625" style="1"/>
    <col min="7700" max="7700" width="13.28515625" style="1" customWidth="1"/>
    <col min="7701" max="7701" width="19.85546875" style="1" customWidth="1"/>
    <col min="7702" max="7702" width="13.5703125" style="1" bestFit="1" customWidth="1"/>
    <col min="7703" max="7703" width="13.28515625" style="1" customWidth="1"/>
    <col min="7704" max="7704" width="19.85546875" style="1" customWidth="1"/>
    <col min="7705" max="7705" width="13.5703125" style="1" bestFit="1" customWidth="1"/>
    <col min="7706" max="7706" width="13.28515625" style="1" customWidth="1"/>
    <col min="7707" max="7707" width="19.85546875" style="1" customWidth="1"/>
    <col min="7708" max="7708" width="13.5703125" style="1" bestFit="1" customWidth="1"/>
    <col min="7709" max="7933" width="9.140625" style="1"/>
    <col min="7934" max="7934" width="3.28515625" style="1" customWidth="1"/>
    <col min="7935" max="7935" width="9.42578125" style="1" customWidth="1"/>
    <col min="7936" max="7936" width="9.140625" style="1" customWidth="1"/>
    <col min="7937" max="7937" width="14.7109375" style="1" bestFit="1" customWidth="1"/>
    <col min="7938" max="7952" width="8.7109375" style="1" customWidth="1"/>
    <col min="7953" max="7955" width="9.140625" style="1"/>
    <col min="7956" max="7956" width="13.28515625" style="1" customWidth="1"/>
    <col min="7957" max="7957" width="19.85546875" style="1" customWidth="1"/>
    <col min="7958" max="7958" width="13.5703125" style="1" bestFit="1" customWidth="1"/>
    <col min="7959" max="7959" width="13.28515625" style="1" customWidth="1"/>
    <col min="7960" max="7960" width="19.85546875" style="1" customWidth="1"/>
    <col min="7961" max="7961" width="13.5703125" style="1" bestFit="1" customWidth="1"/>
    <col min="7962" max="7962" width="13.28515625" style="1" customWidth="1"/>
    <col min="7963" max="7963" width="19.85546875" style="1" customWidth="1"/>
    <col min="7964" max="7964" width="13.5703125" style="1" bestFit="1" customWidth="1"/>
    <col min="7965" max="8189" width="9.140625" style="1"/>
    <col min="8190" max="8190" width="3.28515625" style="1" customWidth="1"/>
    <col min="8191" max="8191" width="9.42578125" style="1" customWidth="1"/>
    <col min="8192" max="8192" width="9.140625" style="1" customWidth="1"/>
    <col min="8193" max="8193" width="14.7109375" style="1" bestFit="1" customWidth="1"/>
    <col min="8194" max="8208" width="8.7109375" style="1" customWidth="1"/>
    <col min="8209" max="8211" width="9.140625" style="1"/>
    <col min="8212" max="8212" width="13.28515625" style="1" customWidth="1"/>
    <col min="8213" max="8213" width="19.85546875" style="1" customWidth="1"/>
    <col min="8214" max="8214" width="13.5703125" style="1" bestFit="1" customWidth="1"/>
    <col min="8215" max="8215" width="13.28515625" style="1" customWidth="1"/>
    <col min="8216" max="8216" width="19.85546875" style="1" customWidth="1"/>
    <col min="8217" max="8217" width="13.5703125" style="1" bestFit="1" customWidth="1"/>
    <col min="8218" max="8218" width="13.28515625" style="1" customWidth="1"/>
    <col min="8219" max="8219" width="19.85546875" style="1" customWidth="1"/>
    <col min="8220" max="8220" width="13.5703125" style="1" bestFit="1" customWidth="1"/>
    <col min="8221" max="8445" width="9.140625" style="1"/>
    <col min="8446" max="8446" width="3.28515625" style="1" customWidth="1"/>
    <col min="8447" max="8447" width="9.42578125" style="1" customWidth="1"/>
    <col min="8448" max="8448" width="9.140625" style="1" customWidth="1"/>
    <col min="8449" max="8449" width="14.7109375" style="1" bestFit="1" customWidth="1"/>
    <col min="8450" max="8464" width="8.7109375" style="1" customWidth="1"/>
    <col min="8465" max="8467" width="9.140625" style="1"/>
    <col min="8468" max="8468" width="13.28515625" style="1" customWidth="1"/>
    <col min="8469" max="8469" width="19.85546875" style="1" customWidth="1"/>
    <col min="8470" max="8470" width="13.5703125" style="1" bestFit="1" customWidth="1"/>
    <col min="8471" max="8471" width="13.28515625" style="1" customWidth="1"/>
    <col min="8472" max="8472" width="19.85546875" style="1" customWidth="1"/>
    <col min="8473" max="8473" width="13.5703125" style="1" bestFit="1" customWidth="1"/>
    <col min="8474" max="8474" width="13.28515625" style="1" customWidth="1"/>
    <col min="8475" max="8475" width="19.85546875" style="1" customWidth="1"/>
    <col min="8476" max="8476" width="13.5703125" style="1" bestFit="1" customWidth="1"/>
    <col min="8477" max="8701" width="9.140625" style="1"/>
    <col min="8702" max="8702" width="3.28515625" style="1" customWidth="1"/>
    <col min="8703" max="8703" width="9.42578125" style="1" customWidth="1"/>
    <col min="8704" max="8704" width="9.140625" style="1" customWidth="1"/>
    <col min="8705" max="8705" width="14.7109375" style="1" bestFit="1" customWidth="1"/>
    <col min="8706" max="8720" width="8.7109375" style="1" customWidth="1"/>
    <col min="8721" max="8723" width="9.140625" style="1"/>
    <col min="8724" max="8724" width="13.28515625" style="1" customWidth="1"/>
    <col min="8725" max="8725" width="19.85546875" style="1" customWidth="1"/>
    <col min="8726" max="8726" width="13.5703125" style="1" bestFit="1" customWidth="1"/>
    <col min="8727" max="8727" width="13.28515625" style="1" customWidth="1"/>
    <col min="8728" max="8728" width="19.85546875" style="1" customWidth="1"/>
    <col min="8729" max="8729" width="13.5703125" style="1" bestFit="1" customWidth="1"/>
    <col min="8730" max="8730" width="13.28515625" style="1" customWidth="1"/>
    <col min="8731" max="8731" width="19.85546875" style="1" customWidth="1"/>
    <col min="8732" max="8732" width="13.5703125" style="1" bestFit="1" customWidth="1"/>
    <col min="8733" max="8957" width="9.140625" style="1"/>
    <col min="8958" max="8958" width="3.28515625" style="1" customWidth="1"/>
    <col min="8959" max="8959" width="9.42578125" style="1" customWidth="1"/>
    <col min="8960" max="8960" width="9.140625" style="1" customWidth="1"/>
    <col min="8961" max="8961" width="14.7109375" style="1" bestFit="1" customWidth="1"/>
    <col min="8962" max="8976" width="8.7109375" style="1" customWidth="1"/>
    <col min="8977" max="8979" width="9.140625" style="1"/>
    <col min="8980" max="8980" width="13.28515625" style="1" customWidth="1"/>
    <col min="8981" max="8981" width="19.85546875" style="1" customWidth="1"/>
    <col min="8982" max="8982" width="13.5703125" style="1" bestFit="1" customWidth="1"/>
    <col min="8983" max="8983" width="13.28515625" style="1" customWidth="1"/>
    <col min="8984" max="8984" width="19.85546875" style="1" customWidth="1"/>
    <col min="8985" max="8985" width="13.5703125" style="1" bestFit="1" customWidth="1"/>
    <col min="8986" max="8986" width="13.28515625" style="1" customWidth="1"/>
    <col min="8987" max="8987" width="19.85546875" style="1" customWidth="1"/>
    <col min="8988" max="8988" width="13.5703125" style="1" bestFit="1" customWidth="1"/>
    <col min="8989" max="9213" width="9.140625" style="1"/>
    <col min="9214" max="9214" width="3.28515625" style="1" customWidth="1"/>
    <col min="9215" max="9215" width="9.42578125" style="1" customWidth="1"/>
    <col min="9216" max="9216" width="9.140625" style="1" customWidth="1"/>
    <col min="9217" max="9217" width="14.7109375" style="1" bestFit="1" customWidth="1"/>
    <col min="9218" max="9232" width="8.7109375" style="1" customWidth="1"/>
    <col min="9233" max="9235" width="9.140625" style="1"/>
    <col min="9236" max="9236" width="13.28515625" style="1" customWidth="1"/>
    <col min="9237" max="9237" width="19.85546875" style="1" customWidth="1"/>
    <col min="9238" max="9238" width="13.5703125" style="1" bestFit="1" customWidth="1"/>
    <col min="9239" max="9239" width="13.28515625" style="1" customWidth="1"/>
    <col min="9240" max="9240" width="19.85546875" style="1" customWidth="1"/>
    <col min="9241" max="9241" width="13.5703125" style="1" bestFit="1" customWidth="1"/>
    <col min="9242" max="9242" width="13.28515625" style="1" customWidth="1"/>
    <col min="9243" max="9243" width="19.85546875" style="1" customWidth="1"/>
    <col min="9244" max="9244" width="13.5703125" style="1" bestFit="1" customWidth="1"/>
    <col min="9245" max="9469" width="9.140625" style="1"/>
    <col min="9470" max="9470" width="3.28515625" style="1" customWidth="1"/>
    <col min="9471" max="9471" width="9.42578125" style="1" customWidth="1"/>
    <col min="9472" max="9472" width="9.140625" style="1" customWidth="1"/>
    <col min="9473" max="9473" width="14.7109375" style="1" bestFit="1" customWidth="1"/>
    <col min="9474" max="9488" width="8.7109375" style="1" customWidth="1"/>
    <col min="9489" max="9491" width="9.140625" style="1"/>
    <col min="9492" max="9492" width="13.28515625" style="1" customWidth="1"/>
    <col min="9493" max="9493" width="19.85546875" style="1" customWidth="1"/>
    <col min="9494" max="9494" width="13.5703125" style="1" bestFit="1" customWidth="1"/>
    <col min="9495" max="9495" width="13.28515625" style="1" customWidth="1"/>
    <col min="9496" max="9496" width="19.85546875" style="1" customWidth="1"/>
    <col min="9497" max="9497" width="13.5703125" style="1" bestFit="1" customWidth="1"/>
    <col min="9498" max="9498" width="13.28515625" style="1" customWidth="1"/>
    <col min="9499" max="9499" width="19.85546875" style="1" customWidth="1"/>
    <col min="9500" max="9500" width="13.5703125" style="1" bestFit="1" customWidth="1"/>
    <col min="9501" max="9725" width="9.140625" style="1"/>
    <col min="9726" max="9726" width="3.28515625" style="1" customWidth="1"/>
    <col min="9727" max="9727" width="9.42578125" style="1" customWidth="1"/>
    <col min="9728" max="9728" width="9.140625" style="1" customWidth="1"/>
    <col min="9729" max="9729" width="14.7109375" style="1" bestFit="1" customWidth="1"/>
    <col min="9730" max="9744" width="8.7109375" style="1" customWidth="1"/>
    <col min="9745" max="9747" width="9.140625" style="1"/>
    <col min="9748" max="9748" width="13.28515625" style="1" customWidth="1"/>
    <col min="9749" max="9749" width="19.85546875" style="1" customWidth="1"/>
    <col min="9750" max="9750" width="13.5703125" style="1" bestFit="1" customWidth="1"/>
    <col min="9751" max="9751" width="13.28515625" style="1" customWidth="1"/>
    <col min="9752" max="9752" width="19.85546875" style="1" customWidth="1"/>
    <col min="9753" max="9753" width="13.5703125" style="1" bestFit="1" customWidth="1"/>
    <col min="9754" max="9754" width="13.28515625" style="1" customWidth="1"/>
    <col min="9755" max="9755" width="19.85546875" style="1" customWidth="1"/>
    <col min="9756" max="9756" width="13.5703125" style="1" bestFit="1" customWidth="1"/>
    <col min="9757" max="9981" width="9.140625" style="1"/>
    <col min="9982" max="9982" width="3.28515625" style="1" customWidth="1"/>
    <col min="9983" max="9983" width="9.42578125" style="1" customWidth="1"/>
    <col min="9984" max="9984" width="9.140625" style="1" customWidth="1"/>
    <col min="9985" max="9985" width="14.7109375" style="1" bestFit="1" customWidth="1"/>
    <col min="9986" max="10000" width="8.7109375" style="1" customWidth="1"/>
    <col min="10001" max="10003" width="9.140625" style="1"/>
    <col min="10004" max="10004" width="13.28515625" style="1" customWidth="1"/>
    <col min="10005" max="10005" width="19.85546875" style="1" customWidth="1"/>
    <col min="10006" max="10006" width="13.5703125" style="1" bestFit="1" customWidth="1"/>
    <col min="10007" max="10007" width="13.28515625" style="1" customWidth="1"/>
    <col min="10008" max="10008" width="19.85546875" style="1" customWidth="1"/>
    <col min="10009" max="10009" width="13.5703125" style="1" bestFit="1" customWidth="1"/>
    <col min="10010" max="10010" width="13.28515625" style="1" customWidth="1"/>
    <col min="10011" max="10011" width="19.85546875" style="1" customWidth="1"/>
    <col min="10012" max="10012" width="13.5703125" style="1" bestFit="1" customWidth="1"/>
    <col min="10013" max="10237" width="9.140625" style="1"/>
    <col min="10238" max="10238" width="3.28515625" style="1" customWidth="1"/>
    <col min="10239" max="10239" width="9.42578125" style="1" customWidth="1"/>
    <col min="10240" max="10240" width="9.140625" style="1" customWidth="1"/>
    <col min="10241" max="10241" width="14.7109375" style="1" bestFit="1" customWidth="1"/>
    <col min="10242" max="10256" width="8.7109375" style="1" customWidth="1"/>
    <col min="10257" max="10259" width="9.140625" style="1"/>
    <col min="10260" max="10260" width="13.28515625" style="1" customWidth="1"/>
    <col min="10261" max="10261" width="19.85546875" style="1" customWidth="1"/>
    <col min="10262" max="10262" width="13.5703125" style="1" bestFit="1" customWidth="1"/>
    <col min="10263" max="10263" width="13.28515625" style="1" customWidth="1"/>
    <col min="10264" max="10264" width="19.85546875" style="1" customWidth="1"/>
    <col min="10265" max="10265" width="13.5703125" style="1" bestFit="1" customWidth="1"/>
    <col min="10266" max="10266" width="13.28515625" style="1" customWidth="1"/>
    <col min="10267" max="10267" width="19.85546875" style="1" customWidth="1"/>
    <col min="10268" max="10268" width="13.5703125" style="1" bestFit="1" customWidth="1"/>
    <col min="10269" max="10493" width="9.140625" style="1"/>
    <col min="10494" max="10494" width="3.28515625" style="1" customWidth="1"/>
    <col min="10495" max="10495" width="9.42578125" style="1" customWidth="1"/>
    <col min="10496" max="10496" width="9.140625" style="1" customWidth="1"/>
    <col min="10497" max="10497" width="14.7109375" style="1" bestFit="1" customWidth="1"/>
    <col min="10498" max="10512" width="8.7109375" style="1" customWidth="1"/>
    <col min="10513" max="10515" width="9.140625" style="1"/>
    <col min="10516" max="10516" width="13.28515625" style="1" customWidth="1"/>
    <col min="10517" max="10517" width="19.85546875" style="1" customWidth="1"/>
    <col min="10518" max="10518" width="13.5703125" style="1" bestFit="1" customWidth="1"/>
    <col min="10519" max="10519" width="13.28515625" style="1" customWidth="1"/>
    <col min="10520" max="10520" width="19.85546875" style="1" customWidth="1"/>
    <col min="10521" max="10521" width="13.5703125" style="1" bestFit="1" customWidth="1"/>
    <col min="10522" max="10522" width="13.28515625" style="1" customWidth="1"/>
    <col min="10523" max="10523" width="19.85546875" style="1" customWidth="1"/>
    <col min="10524" max="10524" width="13.5703125" style="1" bestFit="1" customWidth="1"/>
    <col min="10525" max="10749" width="9.140625" style="1"/>
    <col min="10750" max="10750" width="3.28515625" style="1" customWidth="1"/>
    <col min="10751" max="10751" width="9.42578125" style="1" customWidth="1"/>
    <col min="10752" max="10752" width="9.140625" style="1" customWidth="1"/>
    <col min="10753" max="10753" width="14.7109375" style="1" bestFit="1" customWidth="1"/>
    <col min="10754" max="10768" width="8.7109375" style="1" customWidth="1"/>
    <col min="10769" max="10771" width="9.140625" style="1"/>
    <col min="10772" max="10772" width="13.28515625" style="1" customWidth="1"/>
    <col min="10773" max="10773" width="19.85546875" style="1" customWidth="1"/>
    <col min="10774" max="10774" width="13.5703125" style="1" bestFit="1" customWidth="1"/>
    <col min="10775" max="10775" width="13.28515625" style="1" customWidth="1"/>
    <col min="10776" max="10776" width="19.85546875" style="1" customWidth="1"/>
    <col min="10777" max="10777" width="13.5703125" style="1" bestFit="1" customWidth="1"/>
    <col min="10778" max="10778" width="13.28515625" style="1" customWidth="1"/>
    <col min="10779" max="10779" width="19.85546875" style="1" customWidth="1"/>
    <col min="10780" max="10780" width="13.5703125" style="1" bestFit="1" customWidth="1"/>
    <col min="10781" max="11005" width="9.140625" style="1"/>
    <col min="11006" max="11006" width="3.28515625" style="1" customWidth="1"/>
    <col min="11007" max="11007" width="9.42578125" style="1" customWidth="1"/>
    <col min="11008" max="11008" width="9.140625" style="1" customWidth="1"/>
    <col min="11009" max="11009" width="14.7109375" style="1" bestFit="1" customWidth="1"/>
    <col min="11010" max="11024" width="8.7109375" style="1" customWidth="1"/>
    <col min="11025" max="11027" width="9.140625" style="1"/>
    <col min="11028" max="11028" width="13.28515625" style="1" customWidth="1"/>
    <col min="11029" max="11029" width="19.85546875" style="1" customWidth="1"/>
    <col min="11030" max="11030" width="13.5703125" style="1" bestFit="1" customWidth="1"/>
    <col min="11031" max="11031" width="13.28515625" style="1" customWidth="1"/>
    <col min="11032" max="11032" width="19.85546875" style="1" customWidth="1"/>
    <col min="11033" max="11033" width="13.5703125" style="1" bestFit="1" customWidth="1"/>
    <col min="11034" max="11034" width="13.28515625" style="1" customWidth="1"/>
    <col min="11035" max="11035" width="19.85546875" style="1" customWidth="1"/>
    <col min="11036" max="11036" width="13.5703125" style="1" bestFit="1" customWidth="1"/>
    <col min="11037" max="11261" width="9.140625" style="1"/>
    <col min="11262" max="11262" width="3.28515625" style="1" customWidth="1"/>
    <col min="11263" max="11263" width="9.42578125" style="1" customWidth="1"/>
    <col min="11264" max="11264" width="9.140625" style="1" customWidth="1"/>
    <col min="11265" max="11265" width="14.7109375" style="1" bestFit="1" customWidth="1"/>
    <col min="11266" max="11280" width="8.7109375" style="1" customWidth="1"/>
    <col min="11281" max="11283" width="9.140625" style="1"/>
    <col min="11284" max="11284" width="13.28515625" style="1" customWidth="1"/>
    <col min="11285" max="11285" width="19.85546875" style="1" customWidth="1"/>
    <col min="11286" max="11286" width="13.5703125" style="1" bestFit="1" customWidth="1"/>
    <col min="11287" max="11287" width="13.28515625" style="1" customWidth="1"/>
    <col min="11288" max="11288" width="19.85546875" style="1" customWidth="1"/>
    <col min="11289" max="11289" width="13.5703125" style="1" bestFit="1" customWidth="1"/>
    <col min="11290" max="11290" width="13.28515625" style="1" customWidth="1"/>
    <col min="11291" max="11291" width="19.85546875" style="1" customWidth="1"/>
    <col min="11292" max="11292" width="13.5703125" style="1" bestFit="1" customWidth="1"/>
    <col min="11293" max="11517" width="9.140625" style="1"/>
    <col min="11518" max="11518" width="3.28515625" style="1" customWidth="1"/>
    <col min="11519" max="11519" width="9.42578125" style="1" customWidth="1"/>
    <col min="11520" max="11520" width="9.140625" style="1" customWidth="1"/>
    <col min="11521" max="11521" width="14.7109375" style="1" bestFit="1" customWidth="1"/>
    <col min="11522" max="11536" width="8.7109375" style="1" customWidth="1"/>
    <col min="11537" max="11539" width="9.140625" style="1"/>
    <col min="11540" max="11540" width="13.28515625" style="1" customWidth="1"/>
    <col min="11541" max="11541" width="19.85546875" style="1" customWidth="1"/>
    <col min="11542" max="11542" width="13.5703125" style="1" bestFit="1" customWidth="1"/>
    <col min="11543" max="11543" width="13.28515625" style="1" customWidth="1"/>
    <col min="11544" max="11544" width="19.85546875" style="1" customWidth="1"/>
    <col min="11545" max="11545" width="13.5703125" style="1" bestFit="1" customWidth="1"/>
    <col min="11546" max="11546" width="13.28515625" style="1" customWidth="1"/>
    <col min="11547" max="11547" width="19.85546875" style="1" customWidth="1"/>
    <col min="11548" max="11548" width="13.5703125" style="1" bestFit="1" customWidth="1"/>
    <col min="11549" max="11773" width="9.140625" style="1"/>
    <col min="11774" max="11774" width="3.28515625" style="1" customWidth="1"/>
    <col min="11775" max="11775" width="9.42578125" style="1" customWidth="1"/>
    <col min="11776" max="11776" width="9.140625" style="1" customWidth="1"/>
    <col min="11777" max="11777" width="14.7109375" style="1" bestFit="1" customWidth="1"/>
    <col min="11778" max="11792" width="8.7109375" style="1" customWidth="1"/>
    <col min="11793" max="11795" width="9.140625" style="1"/>
    <col min="11796" max="11796" width="13.28515625" style="1" customWidth="1"/>
    <col min="11797" max="11797" width="19.85546875" style="1" customWidth="1"/>
    <col min="11798" max="11798" width="13.5703125" style="1" bestFit="1" customWidth="1"/>
    <col min="11799" max="11799" width="13.28515625" style="1" customWidth="1"/>
    <col min="11800" max="11800" width="19.85546875" style="1" customWidth="1"/>
    <col min="11801" max="11801" width="13.5703125" style="1" bestFit="1" customWidth="1"/>
    <col min="11802" max="11802" width="13.28515625" style="1" customWidth="1"/>
    <col min="11803" max="11803" width="19.85546875" style="1" customWidth="1"/>
    <col min="11804" max="11804" width="13.5703125" style="1" bestFit="1" customWidth="1"/>
    <col min="11805" max="12029" width="9.140625" style="1"/>
    <col min="12030" max="12030" width="3.28515625" style="1" customWidth="1"/>
    <col min="12031" max="12031" width="9.42578125" style="1" customWidth="1"/>
    <col min="12032" max="12032" width="9.140625" style="1" customWidth="1"/>
    <col min="12033" max="12033" width="14.7109375" style="1" bestFit="1" customWidth="1"/>
    <col min="12034" max="12048" width="8.7109375" style="1" customWidth="1"/>
    <col min="12049" max="12051" width="9.140625" style="1"/>
    <col min="12052" max="12052" width="13.28515625" style="1" customWidth="1"/>
    <col min="12053" max="12053" width="19.85546875" style="1" customWidth="1"/>
    <col min="12054" max="12054" width="13.5703125" style="1" bestFit="1" customWidth="1"/>
    <col min="12055" max="12055" width="13.28515625" style="1" customWidth="1"/>
    <col min="12056" max="12056" width="19.85546875" style="1" customWidth="1"/>
    <col min="12057" max="12057" width="13.5703125" style="1" bestFit="1" customWidth="1"/>
    <col min="12058" max="12058" width="13.28515625" style="1" customWidth="1"/>
    <col min="12059" max="12059" width="19.85546875" style="1" customWidth="1"/>
    <col min="12060" max="12060" width="13.5703125" style="1" bestFit="1" customWidth="1"/>
    <col min="12061" max="12285" width="9.140625" style="1"/>
    <col min="12286" max="12286" width="3.28515625" style="1" customWidth="1"/>
    <col min="12287" max="12287" width="9.42578125" style="1" customWidth="1"/>
    <col min="12288" max="12288" width="9.140625" style="1" customWidth="1"/>
    <col min="12289" max="12289" width="14.7109375" style="1" bestFit="1" customWidth="1"/>
    <col min="12290" max="12304" width="8.7109375" style="1" customWidth="1"/>
    <col min="12305" max="12307" width="9.140625" style="1"/>
    <col min="12308" max="12308" width="13.28515625" style="1" customWidth="1"/>
    <col min="12309" max="12309" width="19.85546875" style="1" customWidth="1"/>
    <col min="12310" max="12310" width="13.5703125" style="1" bestFit="1" customWidth="1"/>
    <col min="12311" max="12311" width="13.28515625" style="1" customWidth="1"/>
    <col min="12312" max="12312" width="19.85546875" style="1" customWidth="1"/>
    <col min="12313" max="12313" width="13.5703125" style="1" bestFit="1" customWidth="1"/>
    <col min="12314" max="12314" width="13.28515625" style="1" customWidth="1"/>
    <col min="12315" max="12315" width="19.85546875" style="1" customWidth="1"/>
    <col min="12316" max="12316" width="13.5703125" style="1" bestFit="1" customWidth="1"/>
    <col min="12317" max="12541" width="9.140625" style="1"/>
    <col min="12542" max="12542" width="3.28515625" style="1" customWidth="1"/>
    <col min="12543" max="12543" width="9.42578125" style="1" customWidth="1"/>
    <col min="12544" max="12544" width="9.140625" style="1" customWidth="1"/>
    <col min="12545" max="12545" width="14.7109375" style="1" bestFit="1" customWidth="1"/>
    <col min="12546" max="12560" width="8.7109375" style="1" customWidth="1"/>
    <col min="12561" max="12563" width="9.140625" style="1"/>
    <col min="12564" max="12564" width="13.28515625" style="1" customWidth="1"/>
    <col min="12565" max="12565" width="19.85546875" style="1" customWidth="1"/>
    <col min="12566" max="12566" width="13.5703125" style="1" bestFit="1" customWidth="1"/>
    <col min="12567" max="12567" width="13.28515625" style="1" customWidth="1"/>
    <col min="12568" max="12568" width="19.85546875" style="1" customWidth="1"/>
    <col min="12569" max="12569" width="13.5703125" style="1" bestFit="1" customWidth="1"/>
    <col min="12570" max="12570" width="13.28515625" style="1" customWidth="1"/>
    <col min="12571" max="12571" width="19.85546875" style="1" customWidth="1"/>
    <col min="12572" max="12572" width="13.5703125" style="1" bestFit="1" customWidth="1"/>
    <col min="12573" max="12797" width="9.140625" style="1"/>
    <col min="12798" max="12798" width="3.28515625" style="1" customWidth="1"/>
    <col min="12799" max="12799" width="9.42578125" style="1" customWidth="1"/>
    <col min="12800" max="12800" width="9.140625" style="1" customWidth="1"/>
    <col min="12801" max="12801" width="14.7109375" style="1" bestFit="1" customWidth="1"/>
    <col min="12802" max="12816" width="8.7109375" style="1" customWidth="1"/>
    <col min="12817" max="12819" width="9.140625" style="1"/>
    <col min="12820" max="12820" width="13.28515625" style="1" customWidth="1"/>
    <col min="12821" max="12821" width="19.85546875" style="1" customWidth="1"/>
    <col min="12822" max="12822" width="13.5703125" style="1" bestFit="1" customWidth="1"/>
    <col min="12823" max="12823" width="13.28515625" style="1" customWidth="1"/>
    <col min="12824" max="12824" width="19.85546875" style="1" customWidth="1"/>
    <col min="12825" max="12825" width="13.5703125" style="1" bestFit="1" customWidth="1"/>
    <col min="12826" max="12826" width="13.28515625" style="1" customWidth="1"/>
    <col min="12827" max="12827" width="19.85546875" style="1" customWidth="1"/>
    <col min="12828" max="12828" width="13.5703125" style="1" bestFit="1" customWidth="1"/>
    <col min="12829" max="13053" width="9.140625" style="1"/>
    <col min="13054" max="13054" width="3.28515625" style="1" customWidth="1"/>
    <col min="13055" max="13055" width="9.42578125" style="1" customWidth="1"/>
    <col min="13056" max="13056" width="9.140625" style="1" customWidth="1"/>
    <col min="13057" max="13057" width="14.7109375" style="1" bestFit="1" customWidth="1"/>
    <col min="13058" max="13072" width="8.7109375" style="1" customWidth="1"/>
    <col min="13073" max="13075" width="9.140625" style="1"/>
    <col min="13076" max="13076" width="13.28515625" style="1" customWidth="1"/>
    <col min="13077" max="13077" width="19.85546875" style="1" customWidth="1"/>
    <col min="13078" max="13078" width="13.5703125" style="1" bestFit="1" customWidth="1"/>
    <col min="13079" max="13079" width="13.28515625" style="1" customWidth="1"/>
    <col min="13080" max="13080" width="19.85546875" style="1" customWidth="1"/>
    <col min="13081" max="13081" width="13.5703125" style="1" bestFit="1" customWidth="1"/>
    <col min="13082" max="13082" width="13.28515625" style="1" customWidth="1"/>
    <col min="13083" max="13083" width="19.85546875" style="1" customWidth="1"/>
    <col min="13084" max="13084" width="13.5703125" style="1" bestFit="1" customWidth="1"/>
    <col min="13085" max="13309" width="9.140625" style="1"/>
    <col min="13310" max="13310" width="3.28515625" style="1" customWidth="1"/>
    <col min="13311" max="13311" width="9.42578125" style="1" customWidth="1"/>
    <col min="13312" max="13312" width="9.140625" style="1" customWidth="1"/>
    <col min="13313" max="13313" width="14.7109375" style="1" bestFit="1" customWidth="1"/>
    <col min="13314" max="13328" width="8.7109375" style="1" customWidth="1"/>
    <col min="13329" max="13331" width="9.140625" style="1"/>
    <col min="13332" max="13332" width="13.28515625" style="1" customWidth="1"/>
    <col min="13333" max="13333" width="19.85546875" style="1" customWidth="1"/>
    <col min="13334" max="13334" width="13.5703125" style="1" bestFit="1" customWidth="1"/>
    <col min="13335" max="13335" width="13.28515625" style="1" customWidth="1"/>
    <col min="13336" max="13336" width="19.85546875" style="1" customWidth="1"/>
    <col min="13337" max="13337" width="13.5703125" style="1" bestFit="1" customWidth="1"/>
    <col min="13338" max="13338" width="13.28515625" style="1" customWidth="1"/>
    <col min="13339" max="13339" width="19.85546875" style="1" customWidth="1"/>
    <col min="13340" max="13340" width="13.5703125" style="1" bestFit="1" customWidth="1"/>
    <col min="13341" max="13565" width="9.140625" style="1"/>
    <col min="13566" max="13566" width="3.28515625" style="1" customWidth="1"/>
    <col min="13567" max="13567" width="9.42578125" style="1" customWidth="1"/>
    <col min="13568" max="13568" width="9.140625" style="1" customWidth="1"/>
    <col min="13569" max="13569" width="14.7109375" style="1" bestFit="1" customWidth="1"/>
    <col min="13570" max="13584" width="8.7109375" style="1" customWidth="1"/>
    <col min="13585" max="13587" width="9.140625" style="1"/>
    <col min="13588" max="13588" width="13.28515625" style="1" customWidth="1"/>
    <col min="13589" max="13589" width="19.85546875" style="1" customWidth="1"/>
    <col min="13590" max="13590" width="13.5703125" style="1" bestFit="1" customWidth="1"/>
    <col min="13591" max="13591" width="13.28515625" style="1" customWidth="1"/>
    <col min="13592" max="13592" width="19.85546875" style="1" customWidth="1"/>
    <col min="13593" max="13593" width="13.5703125" style="1" bestFit="1" customWidth="1"/>
    <col min="13594" max="13594" width="13.28515625" style="1" customWidth="1"/>
    <col min="13595" max="13595" width="19.85546875" style="1" customWidth="1"/>
    <col min="13596" max="13596" width="13.5703125" style="1" bestFit="1" customWidth="1"/>
    <col min="13597" max="13821" width="9.140625" style="1"/>
    <col min="13822" max="13822" width="3.28515625" style="1" customWidth="1"/>
    <col min="13823" max="13823" width="9.42578125" style="1" customWidth="1"/>
    <col min="13824" max="13824" width="9.140625" style="1" customWidth="1"/>
    <col min="13825" max="13825" width="14.7109375" style="1" bestFit="1" customWidth="1"/>
    <col min="13826" max="13840" width="8.7109375" style="1" customWidth="1"/>
    <col min="13841" max="13843" width="9.140625" style="1"/>
    <col min="13844" max="13844" width="13.28515625" style="1" customWidth="1"/>
    <col min="13845" max="13845" width="19.85546875" style="1" customWidth="1"/>
    <col min="13846" max="13846" width="13.5703125" style="1" bestFit="1" customWidth="1"/>
    <col min="13847" max="13847" width="13.28515625" style="1" customWidth="1"/>
    <col min="13848" max="13848" width="19.85546875" style="1" customWidth="1"/>
    <col min="13849" max="13849" width="13.5703125" style="1" bestFit="1" customWidth="1"/>
    <col min="13850" max="13850" width="13.28515625" style="1" customWidth="1"/>
    <col min="13851" max="13851" width="19.85546875" style="1" customWidth="1"/>
    <col min="13852" max="13852" width="13.5703125" style="1" bestFit="1" customWidth="1"/>
    <col min="13853" max="14077" width="9.140625" style="1"/>
    <col min="14078" max="14078" width="3.28515625" style="1" customWidth="1"/>
    <col min="14079" max="14079" width="9.42578125" style="1" customWidth="1"/>
    <col min="14080" max="14080" width="9.140625" style="1" customWidth="1"/>
    <col min="14081" max="14081" width="14.7109375" style="1" bestFit="1" customWidth="1"/>
    <col min="14082" max="14096" width="8.7109375" style="1" customWidth="1"/>
    <col min="14097" max="14099" width="9.140625" style="1"/>
    <col min="14100" max="14100" width="13.28515625" style="1" customWidth="1"/>
    <col min="14101" max="14101" width="19.85546875" style="1" customWidth="1"/>
    <col min="14102" max="14102" width="13.5703125" style="1" bestFit="1" customWidth="1"/>
    <col min="14103" max="14103" width="13.28515625" style="1" customWidth="1"/>
    <col min="14104" max="14104" width="19.85546875" style="1" customWidth="1"/>
    <col min="14105" max="14105" width="13.5703125" style="1" bestFit="1" customWidth="1"/>
    <col min="14106" max="14106" width="13.28515625" style="1" customWidth="1"/>
    <col min="14107" max="14107" width="19.85546875" style="1" customWidth="1"/>
    <col min="14108" max="14108" width="13.5703125" style="1" bestFit="1" customWidth="1"/>
    <col min="14109" max="14333" width="9.140625" style="1"/>
    <col min="14334" max="14334" width="3.28515625" style="1" customWidth="1"/>
    <col min="14335" max="14335" width="9.42578125" style="1" customWidth="1"/>
    <col min="14336" max="14336" width="9.140625" style="1" customWidth="1"/>
    <col min="14337" max="14337" width="14.7109375" style="1" bestFit="1" customWidth="1"/>
    <col min="14338" max="14352" width="8.7109375" style="1" customWidth="1"/>
    <col min="14353" max="14355" width="9.140625" style="1"/>
    <col min="14356" max="14356" width="13.28515625" style="1" customWidth="1"/>
    <col min="14357" max="14357" width="19.85546875" style="1" customWidth="1"/>
    <col min="14358" max="14358" width="13.5703125" style="1" bestFit="1" customWidth="1"/>
    <col min="14359" max="14359" width="13.28515625" style="1" customWidth="1"/>
    <col min="14360" max="14360" width="19.85546875" style="1" customWidth="1"/>
    <col min="14361" max="14361" width="13.5703125" style="1" bestFit="1" customWidth="1"/>
    <col min="14362" max="14362" width="13.28515625" style="1" customWidth="1"/>
    <col min="14363" max="14363" width="19.85546875" style="1" customWidth="1"/>
    <col min="14364" max="14364" width="13.5703125" style="1" bestFit="1" customWidth="1"/>
    <col min="14365" max="14589" width="9.140625" style="1"/>
    <col min="14590" max="14590" width="3.28515625" style="1" customWidth="1"/>
    <col min="14591" max="14591" width="9.42578125" style="1" customWidth="1"/>
    <col min="14592" max="14592" width="9.140625" style="1" customWidth="1"/>
    <col min="14593" max="14593" width="14.7109375" style="1" bestFit="1" customWidth="1"/>
    <col min="14594" max="14608" width="8.7109375" style="1" customWidth="1"/>
    <col min="14609" max="14611" width="9.140625" style="1"/>
    <col min="14612" max="14612" width="13.28515625" style="1" customWidth="1"/>
    <col min="14613" max="14613" width="19.85546875" style="1" customWidth="1"/>
    <col min="14614" max="14614" width="13.5703125" style="1" bestFit="1" customWidth="1"/>
    <col min="14615" max="14615" width="13.28515625" style="1" customWidth="1"/>
    <col min="14616" max="14616" width="19.85546875" style="1" customWidth="1"/>
    <col min="14617" max="14617" width="13.5703125" style="1" bestFit="1" customWidth="1"/>
    <col min="14618" max="14618" width="13.28515625" style="1" customWidth="1"/>
    <col min="14619" max="14619" width="19.85546875" style="1" customWidth="1"/>
    <col min="14620" max="14620" width="13.5703125" style="1" bestFit="1" customWidth="1"/>
    <col min="14621" max="14845" width="9.140625" style="1"/>
    <col min="14846" max="14846" width="3.28515625" style="1" customWidth="1"/>
    <col min="14847" max="14847" width="9.42578125" style="1" customWidth="1"/>
    <col min="14848" max="14848" width="9.140625" style="1" customWidth="1"/>
    <col min="14849" max="14849" width="14.7109375" style="1" bestFit="1" customWidth="1"/>
    <col min="14850" max="14864" width="8.7109375" style="1" customWidth="1"/>
    <col min="14865" max="14867" width="9.140625" style="1"/>
    <col min="14868" max="14868" width="13.28515625" style="1" customWidth="1"/>
    <col min="14869" max="14869" width="19.85546875" style="1" customWidth="1"/>
    <col min="14870" max="14870" width="13.5703125" style="1" bestFit="1" customWidth="1"/>
    <col min="14871" max="14871" width="13.28515625" style="1" customWidth="1"/>
    <col min="14872" max="14872" width="19.85546875" style="1" customWidth="1"/>
    <col min="14873" max="14873" width="13.5703125" style="1" bestFit="1" customWidth="1"/>
    <col min="14874" max="14874" width="13.28515625" style="1" customWidth="1"/>
    <col min="14875" max="14875" width="19.85546875" style="1" customWidth="1"/>
    <col min="14876" max="14876" width="13.5703125" style="1" bestFit="1" customWidth="1"/>
    <col min="14877" max="15101" width="9.140625" style="1"/>
    <col min="15102" max="15102" width="3.28515625" style="1" customWidth="1"/>
    <col min="15103" max="15103" width="9.42578125" style="1" customWidth="1"/>
    <col min="15104" max="15104" width="9.140625" style="1" customWidth="1"/>
    <col min="15105" max="15105" width="14.7109375" style="1" bestFit="1" customWidth="1"/>
    <col min="15106" max="15120" width="8.7109375" style="1" customWidth="1"/>
    <col min="15121" max="15123" width="9.140625" style="1"/>
    <col min="15124" max="15124" width="13.28515625" style="1" customWidth="1"/>
    <col min="15125" max="15125" width="19.85546875" style="1" customWidth="1"/>
    <col min="15126" max="15126" width="13.5703125" style="1" bestFit="1" customWidth="1"/>
    <col min="15127" max="15127" width="13.28515625" style="1" customWidth="1"/>
    <col min="15128" max="15128" width="19.85546875" style="1" customWidth="1"/>
    <col min="15129" max="15129" width="13.5703125" style="1" bestFit="1" customWidth="1"/>
    <col min="15130" max="15130" width="13.28515625" style="1" customWidth="1"/>
    <col min="15131" max="15131" width="19.85546875" style="1" customWidth="1"/>
    <col min="15132" max="15132" width="13.5703125" style="1" bestFit="1" customWidth="1"/>
    <col min="15133" max="15357" width="9.140625" style="1"/>
    <col min="15358" max="15358" width="3.28515625" style="1" customWidth="1"/>
    <col min="15359" max="15359" width="9.42578125" style="1" customWidth="1"/>
    <col min="15360" max="15360" width="9.140625" style="1" customWidth="1"/>
    <col min="15361" max="15361" width="14.7109375" style="1" bestFit="1" customWidth="1"/>
    <col min="15362" max="15376" width="8.7109375" style="1" customWidth="1"/>
    <col min="15377" max="15379" width="9.140625" style="1"/>
    <col min="15380" max="15380" width="13.28515625" style="1" customWidth="1"/>
    <col min="15381" max="15381" width="19.85546875" style="1" customWidth="1"/>
    <col min="15382" max="15382" width="13.5703125" style="1" bestFit="1" customWidth="1"/>
    <col min="15383" max="15383" width="13.28515625" style="1" customWidth="1"/>
    <col min="15384" max="15384" width="19.85546875" style="1" customWidth="1"/>
    <col min="15385" max="15385" width="13.5703125" style="1" bestFit="1" customWidth="1"/>
    <col min="15386" max="15386" width="13.28515625" style="1" customWidth="1"/>
    <col min="15387" max="15387" width="19.85546875" style="1" customWidth="1"/>
    <col min="15388" max="15388" width="13.5703125" style="1" bestFit="1" customWidth="1"/>
    <col min="15389" max="15613" width="9.140625" style="1"/>
    <col min="15614" max="15614" width="3.28515625" style="1" customWidth="1"/>
    <col min="15615" max="15615" width="9.42578125" style="1" customWidth="1"/>
    <col min="15616" max="15616" width="9.140625" style="1" customWidth="1"/>
    <col min="15617" max="15617" width="14.7109375" style="1" bestFit="1" customWidth="1"/>
    <col min="15618" max="15632" width="8.7109375" style="1" customWidth="1"/>
    <col min="15633" max="15635" width="9.140625" style="1"/>
    <col min="15636" max="15636" width="13.28515625" style="1" customWidth="1"/>
    <col min="15637" max="15637" width="19.85546875" style="1" customWidth="1"/>
    <col min="15638" max="15638" width="13.5703125" style="1" bestFit="1" customWidth="1"/>
    <col min="15639" max="15639" width="13.28515625" style="1" customWidth="1"/>
    <col min="15640" max="15640" width="19.85546875" style="1" customWidth="1"/>
    <col min="15641" max="15641" width="13.5703125" style="1" bestFit="1" customWidth="1"/>
    <col min="15642" max="15642" width="13.28515625" style="1" customWidth="1"/>
    <col min="15643" max="15643" width="19.85546875" style="1" customWidth="1"/>
    <col min="15644" max="15644" width="13.5703125" style="1" bestFit="1" customWidth="1"/>
    <col min="15645" max="15869" width="9.140625" style="1"/>
    <col min="15870" max="15870" width="3.28515625" style="1" customWidth="1"/>
    <col min="15871" max="15871" width="9.42578125" style="1" customWidth="1"/>
    <col min="15872" max="15872" width="9.140625" style="1" customWidth="1"/>
    <col min="15873" max="15873" width="14.7109375" style="1" bestFit="1" customWidth="1"/>
    <col min="15874" max="15888" width="8.7109375" style="1" customWidth="1"/>
    <col min="15889" max="15891" width="9.140625" style="1"/>
    <col min="15892" max="15892" width="13.28515625" style="1" customWidth="1"/>
    <col min="15893" max="15893" width="19.85546875" style="1" customWidth="1"/>
    <col min="15894" max="15894" width="13.5703125" style="1" bestFit="1" customWidth="1"/>
    <col min="15895" max="15895" width="13.28515625" style="1" customWidth="1"/>
    <col min="15896" max="15896" width="19.85546875" style="1" customWidth="1"/>
    <col min="15897" max="15897" width="13.5703125" style="1" bestFit="1" customWidth="1"/>
    <col min="15898" max="15898" width="13.28515625" style="1" customWidth="1"/>
    <col min="15899" max="15899" width="19.85546875" style="1" customWidth="1"/>
    <col min="15900" max="15900" width="13.5703125" style="1" bestFit="1" customWidth="1"/>
    <col min="15901" max="16125" width="9.140625" style="1"/>
    <col min="16126" max="16126" width="3.28515625" style="1" customWidth="1"/>
    <col min="16127" max="16127" width="9.42578125" style="1" customWidth="1"/>
    <col min="16128" max="16128" width="9.140625" style="1" customWidth="1"/>
    <col min="16129" max="16129" width="14.7109375" style="1" bestFit="1" customWidth="1"/>
    <col min="16130" max="16144" width="8.7109375" style="1" customWidth="1"/>
    <col min="16145" max="16147" width="9.140625" style="1"/>
    <col min="16148" max="16148" width="13.28515625" style="1" customWidth="1"/>
    <col min="16149" max="16149" width="19.85546875" style="1" customWidth="1"/>
    <col min="16150" max="16150" width="13.5703125" style="1" bestFit="1" customWidth="1"/>
    <col min="16151" max="16151" width="13.28515625" style="1" customWidth="1"/>
    <col min="16152" max="16152" width="19.85546875" style="1" customWidth="1"/>
    <col min="16153" max="16153" width="13.5703125" style="1" bestFit="1" customWidth="1"/>
    <col min="16154" max="16154" width="13.28515625" style="1" customWidth="1"/>
    <col min="16155" max="16155" width="19.85546875" style="1" customWidth="1"/>
    <col min="16156" max="16156" width="13.5703125" style="1" bestFit="1" customWidth="1"/>
    <col min="16157" max="16384" width="9.140625" style="1"/>
  </cols>
  <sheetData>
    <row r="1" spans="2:27" ht="15.75" thickBot="1" x14ac:dyDescent="0.3">
      <c r="U1" s="2"/>
      <c r="X1" s="2"/>
      <c r="AA1" s="2"/>
    </row>
    <row r="2" spans="2:27" x14ac:dyDescent="0.25">
      <c r="C2" s="3" t="s">
        <v>0</v>
      </c>
      <c r="D2" s="4"/>
      <c r="E2" s="5"/>
      <c r="F2" s="6" t="s">
        <v>1</v>
      </c>
      <c r="G2" s="7" t="s">
        <v>2</v>
      </c>
      <c r="H2" s="8" t="s">
        <v>3</v>
      </c>
      <c r="I2" s="7" t="s">
        <v>42</v>
      </c>
      <c r="J2" s="6" t="s">
        <v>4</v>
      </c>
      <c r="K2" s="7" t="s">
        <v>5</v>
      </c>
      <c r="L2" s="8" t="s">
        <v>6</v>
      </c>
      <c r="M2" s="9" t="s">
        <v>7</v>
      </c>
      <c r="N2" s="10"/>
      <c r="O2" s="11"/>
      <c r="P2" s="9" t="s">
        <v>8</v>
      </c>
      <c r="Q2" s="10"/>
      <c r="R2" s="11"/>
    </row>
    <row r="3" spans="2:27" ht="15.75" customHeight="1" thickBot="1" x14ac:dyDescent="0.3">
      <c r="C3" s="12" t="s">
        <v>9</v>
      </c>
      <c r="D3" s="2"/>
      <c r="E3" s="13"/>
      <c r="F3" s="151" t="s">
        <v>7</v>
      </c>
      <c r="G3" s="152"/>
      <c r="H3" s="153"/>
      <c r="I3" s="14"/>
      <c r="J3" s="151" t="s">
        <v>8</v>
      </c>
      <c r="K3" s="152"/>
      <c r="L3" s="153"/>
      <c r="M3" s="15" t="s">
        <v>10</v>
      </c>
      <c r="N3" s="16" t="s">
        <v>11</v>
      </c>
      <c r="O3" s="17" t="s">
        <v>12</v>
      </c>
      <c r="P3" s="15" t="s">
        <v>10</v>
      </c>
      <c r="Q3" s="16" t="s">
        <v>11</v>
      </c>
      <c r="R3" s="17" t="s">
        <v>12</v>
      </c>
    </row>
    <row r="4" spans="2:27" x14ac:dyDescent="0.25">
      <c r="B4" s="1" t="s">
        <v>36</v>
      </c>
      <c r="C4" s="3" t="s">
        <v>13</v>
      </c>
      <c r="D4" s="4" t="s">
        <v>14</v>
      </c>
      <c r="E4" s="5" t="s">
        <v>39</v>
      </c>
      <c r="F4" s="18">
        <v>1095.8453977864281</v>
      </c>
      <c r="G4" s="19">
        <v>1017.6344506693696</v>
      </c>
      <c r="H4" s="19">
        <v>988.53472693108597</v>
      </c>
      <c r="I4" s="19"/>
      <c r="J4" s="18">
        <v>1176.0518077215797</v>
      </c>
      <c r="K4" s="19">
        <v>959.62713855105676</v>
      </c>
      <c r="L4" s="20">
        <v>1036.3404644287898</v>
      </c>
      <c r="M4" s="21">
        <v>1034.0048584622946</v>
      </c>
      <c r="N4" s="19">
        <v>55.496736015153623</v>
      </c>
      <c r="O4" s="22">
        <v>5.3671639510170961E-2</v>
      </c>
      <c r="P4" s="21">
        <v>1057.3398035671421</v>
      </c>
      <c r="Q4" s="19">
        <v>109.72984343184993</v>
      </c>
      <c r="R4" s="22">
        <v>0.10377916641523841</v>
      </c>
      <c r="T4" s="105">
        <f>M4</f>
        <v>1034.0048584622946</v>
      </c>
      <c r="U4" s="106">
        <f>M8</f>
        <v>0.54008759480681034</v>
      </c>
    </row>
    <row r="5" spans="2:27" x14ac:dyDescent="0.25">
      <c r="B5" s="1" t="str">
        <f>B4</f>
        <v>GF0</v>
      </c>
      <c r="C5" s="12"/>
      <c r="D5" s="2"/>
      <c r="E5" s="13" t="s">
        <v>20</v>
      </c>
      <c r="F5" s="23">
        <v>1095.0334028895186</v>
      </c>
      <c r="G5" s="24">
        <v>1023.2866670079736</v>
      </c>
      <c r="H5" s="24">
        <v>1078.8799596372851</v>
      </c>
      <c r="I5" s="24"/>
      <c r="J5" s="23">
        <v>1225.50567893172</v>
      </c>
      <c r="K5" s="24">
        <v>1010.9504808068098</v>
      </c>
      <c r="L5" s="25">
        <v>1043.7735480678937</v>
      </c>
      <c r="M5" s="26">
        <v>1065.7333431782592</v>
      </c>
      <c r="N5" s="24">
        <v>37.636732996562159</v>
      </c>
      <c r="O5" s="27">
        <v>3.5315337778886471E-2</v>
      </c>
      <c r="P5" s="26">
        <v>1093.4099026021413</v>
      </c>
      <c r="Q5" s="24">
        <v>115.56949869749918</v>
      </c>
      <c r="R5" s="27">
        <v>0.10569640756175905</v>
      </c>
      <c r="T5" s="105">
        <f t="shared" ref="T5:T7" si="0">M5</f>
        <v>1065.7333431782592</v>
      </c>
      <c r="U5" s="106">
        <f t="shared" ref="U5:U7" si="1">M9</f>
        <v>0.52779348239733381</v>
      </c>
    </row>
    <row r="6" spans="2:27" x14ac:dyDescent="0.25">
      <c r="B6" s="1" t="str">
        <f t="shared" ref="B6:B11" si="2">B5</f>
        <v>GF0</v>
      </c>
      <c r="C6" s="12"/>
      <c r="D6" s="2"/>
      <c r="E6" s="13" t="s">
        <v>21</v>
      </c>
      <c r="F6" s="23">
        <v>782.43096150837744</v>
      </c>
      <c r="G6" s="24">
        <v>739.8319425138701</v>
      </c>
      <c r="H6" s="24">
        <v>932.83157969140541</v>
      </c>
      <c r="I6" s="24"/>
      <c r="J6" s="23"/>
      <c r="K6" s="24">
        <v>786.29481840529445</v>
      </c>
      <c r="L6" s="25">
        <v>750.55414484141738</v>
      </c>
      <c r="M6" s="26">
        <v>818.36482790455102</v>
      </c>
      <c r="N6" s="24">
        <v>101.39352569714904</v>
      </c>
      <c r="O6" s="27">
        <v>0.12389770703705628</v>
      </c>
      <c r="P6" s="26">
        <v>768.42448162335586</v>
      </c>
      <c r="Q6" s="24">
        <v>25.272472641192547</v>
      </c>
      <c r="R6" s="27">
        <v>3.2888687497049159E-2</v>
      </c>
      <c r="T6" s="105">
        <f t="shared" si="0"/>
        <v>818.36482790455102</v>
      </c>
      <c r="U6" s="106">
        <f t="shared" si="1"/>
        <v>0.59793625764288849</v>
      </c>
    </row>
    <row r="7" spans="2:27" ht="15.75" thickBot="1" x14ac:dyDescent="0.3">
      <c r="B7" s="1" t="str">
        <f t="shared" si="2"/>
        <v>GF0</v>
      </c>
      <c r="C7" s="28"/>
      <c r="D7" s="29"/>
      <c r="E7" s="30" t="s">
        <v>22</v>
      </c>
      <c r="F7" s="31">
        <v>214.44404123347374</v>
      </c>
      <c r="G7" s="32">
        <v>245.63590174532993</v>
      </c>
      <c r="H7" s="32">
        <v>379.10643011340619</v>
      </c>
      <c r="I7" s="32"/>
      <c r="J7" s="31">
        <v>454.71118708494294</v>
      </c>
      <c r="K7" s="32">
        <v>379.67141750928459</v>
      </c>
      <c r="L7" s="33">
        <v>201.64141197337418</v>
      </c>
      <c r="M7" s="34">
        <v>279.7287910307366</v>
      </c>
      <c r="N7" s="32">
        <v>87.465246828564929</v>
      </c>
      <c r="O7" s="35">
        <v>0.31267874324368078</v>
      </c>
      <c r="P7" s="34">
        <v>345.34133885586726</v>
      </c>
      <c r="Q7" s="32">
        <v>129.98074278144941</v>
      </c>
      <c r="R7" s="35">
        <v>0.37638338697614937</v>
      </c>
      <c r="T7" s="105">
        <f t="shared" si="0"/>
        <v>279.7287910307366</v>
      </c>
      <c r="U7" s="106">
        <f t="shared" si="1"/>
        <v>0.49693262211903422</v>
      </c>
    </row>
    <row r="8" spans="2:27" x14ac:dyDescent="0.25">
      <c r="B8" s="1" t="str">
        <f t="shared" si="2"/>
        <v>GF0</v>
      </c>
      <c r="C8" s="3" t="s">
        <v>18</v>
      </c>
      <c r="D8" s="4" t="s">
        <v>19</v>
      </c>
      <c r="E8" s="5" t="s">
        <v>39</v>
      </c>
      <c r="F8" s="36">
        <v>0.53539561334640873</v>
      </c>
      <c r="G8" s="37">
        <v>0.56573303541011455</v>
      </c>
      <c r="H8" s="37">
        <v>0.51913413566390798</v>
      </c>
      <c r="I8" s="37"/>
      <c r="J8" s="36">
        <v>0.44147972433093791</v>
      </c>
      <c r="K8" s="37">
        <v>0.62165866862812236</v>
      </c>
      <c r="L8" s="22">
        <v>0.58731123415781195</v>
      </c>
      <c r="M8" s="38">
        <v>0.54008759480681034</v>
      </c>
      <c r="N8" s="37">
        <v>2.3651117984313613E-2</v>
      </c>
      <c r="O8" s="22">
        <v>4.3791263142738228E-2</v>
      </c>
      <c r="P8" s="38">
        <v>0.55014987570562413</v>
      </c>
      <c r="Q8" s="37">
        <v>9.5665238794041471E-2</v>
      </c>
      <c r="R8" s="22">
        <v>0.17388941271929018</v>
      </c>
    </row>
    <row r="9" spans="2:27" x14ac:dyDescent="0.25">
      <c r="B9" s="1" t="str">
        <f t="shared" si="2"/>
        <v>GF0</v>
      </c>
      <c r="C9" s="12"/>
      <c r="D9" s="2"/>
      <c r="E9" s="13" t="s">
        <v>20</v>
      </c>
      <c r="F9" s="39">
        <v>0.52651361888155901</v>
      </c>
      <c r="G9" s="40">
        <v>0.56616054468686294</v>
      </c>
      <c r="H9" s="40">
        <v>0.49070628362357932</v>
      </c>
      <c r="I9" s="40"/>
      <c r="J9" s="39">
        <v>0.4442399994906755</v>
      </c>
      <c r="K9" s="40">
        <v>0.58231854894812241</v>
      </c>
      <c r="L9" s="27">
        <v>0.58697223370191554</v>
      </c>
      <c r="M9" s="41">
        <v>0.52779348239733381</v>
      </c>
      <c r="N9" s="40">
        <v>3.7743408909578433E-2</v>
      </c>
      <c r="O9" s="27">
        <v>7.1511699496820263E-2</v>
      </c>
      <c r="P9" s="41">
        <v>0.53784359404690452</v>
      </c>
      <c r="Q9" s="40">
        <v>8.1096478843610084E-2</v>
      </c>
      <c r="R9" s="27">
        <v>0.15078078411869639</v>
      </c>
    </row>
    <row r="10" spans="2:27" x14ac:dyDescent="0.25">
      <c r="B10" s="1" t="str">
        <f t="shared" si="2"/>
        <v>GF0</v>
      </c>
      <c r="C10" s="12"/>
      <c r="D10" s="2"/>
      <c r="E10" s="13" t="s">
        <v>21</v>
      </c>
      <c r="F10" s="39">
        <v>0.58935797419208846</v>
      </c>
      <c r="G10" s="40">
        <v>0.63095040389785073</v>
      </c>
      <c r="H10" s="40">
        <v>0.57350039483872639</v>
      </c>
      <c r="I10" s="40"/>
      <c r="J10" s="39"/>
      <c r="K10" s="40">
        <v>0.62585211288300235</v>
      </c>
      <c r="L10" s="27">
        <v>0.59262111474506662</v>
      </c>
      <c r="M10" s="41">
        <v>0.59793625764288849</v>
      </c>
      <c r="N10" s="40">
        <v>2.9670121257676971E-2</v>
      </c>
      <c r="O10" s="27">
        <v>4.9620876604203445E-2</v>
      </c>
      <c r="P10" s="41">
        <v>0.60923661381403449</v>
      </c>
      <c r="Q10" s="40">
        <v>2.3497864128931886E-2</v>
      </c>
      <c r="R10" s="27">
        <v>3.8569356463701403E-2</v>
      </c>
    </row>
    <row r="11" spans="2:27" ht="15.75" thickBot="1" x14ac:dyDescent="0.3">
      <c r="B11" s="1" t="str">
        <f t="shared" si="2"/>
        <v>GF0</v>
      </c>
      <c r="C11" s="28"/>
      <c r="D11" s="29"/>
      <c r="E11" s="30" t="s">
        <v>22</v>
      </c>
      <c r="F11" s="42">
        <v>0.51753142259274854</v>
      </c>
      <c r="G11" s="43">
        <v>0.41530953717253688</v>
      </c>
      <c r="H11" s="43">
        <v>0.5579569065918174</v>
      </c>
      <c r="I11" s="43"/>
      <c r="J11" s="42">
        <v>0.29418720586071673</v>
      </c>
      <c r="K11" s="43">
        <v>0.48051233676964134</v>
      </c>
      <c r="L11" s="35">
        <v>0.11408638914418426</v>
      </c>
      <c r="M11" s="44">
        <v>0.49693262211903422</v>
      </c>
      <c r="N11" s="43">
        <v>7.3520751739064971E-2</v>
      </c>
      <c r="O11" s="35">
        <v>0.14794913528831272</v>
      </c>
      <c r="P11" s="44">
        <v>0.29626197725818076</v>
      </c>
      <c r="Q11" s="43">
        <v>0.18322178440504117</v>
      </c>
      <c r="R11" s="35">
        <v>0.61844515486160589</v>
      </c>
    </row>
    <row r="12" spans="2:27" x14ac:dyDescent="0.25">
      <c r="B12" s="1" t="s">
        <v>37</v>
      </c>
      <c r="C12" s="3" t="s">
        <v>13</v>
      </c>
      <c r="D12" s="4" t="s">
        <v>14</v>
      </c>
      <c r="E12" s="5" t="s">
        <v>39</v>
      </c>
      <c r="F12" s="18">
        <v>1208.5046729813464</v>
      </c>
      <c r="G12" s="19">
        <v>1146.5346530583163</v>
      </c>
      <c r="H12" s="19">
        <v>1170.2108962010964</v>
      </c>
      <c r="I12" s="19"/>
      <c r="J12" s="18">
        <v>1232.6050420143952</v>
      </c>
      <c r="K12" s="19">
        <v>1230.2788843548765</v>
      </c>
      <c r="L12" s="20">
        <v>1033.1598512331527</v>
      </c>
      <c r="M12" s="21">
        <v>1175.0834074135864</v>
      </c>
      <c r="N12" s="19">
        <v>31.271022791906411</v>
      </c>
      <c r="O12" s="22">
        <v>2.6611747382881863E-2</v>
      </c>
      <c r="P12" s="21">
        <v>1165.3479258674749</v>
      </c>
      <c r="Q12" s="19">
        <v>114.484138897102</v>
      </c>
      <c r="R12" s="22">
        <v>9.8240307770643687E-2</v>
      </c>
      <c r="S12" s="2"/>
    </row>
    <row r="13" spans="2:27" x14ac:dyDescent="0.25">
      <c r="B13" s="1" t="str">
        <f>B12</f>
        <v>GF1</v>
      </c>
      <c r="C13" s="12"/>
      <c r="D13" s="2"/>
      <c r="E13" s="13" t="s">
        <v>20</v>
      </c>
      <c r="F13" s="23">
        <v>1192.8472224999537</v>
      </c>
      <c r="G13" s="24">
        <v>1230.7246381545906</v>
      </c>
      <c r="H13" s="24">
        <v>1277.7931033456864</v>
      </c>
      <c r="I13" s="24"/>
      <c r="J13" s="23">
        <v>1196.9711536826906</v>
      </c>
      <c r="K13" s="24">
        <v>1179.4444444616076</v>
      </c>
      <c r="L13" s="25">
        <v>1025.0622406203265</v>
      </c>
      <c r="M13" s="26">
        <v>1233.7883213334101</v>
      </c>
      <c r="N13" s="24">
        <v>42.555731507395237</v>
      </c>
      <c r="O13" s="27">
        <v>3.4491922780889479E-2</v>
      </c>
      <c r="P13" s="26">
        <v>1133.8259462548749</v>
      </c>
      <c r="Q13" s="24">
        <v>94.598911894106848</v>
      </c>
      <c r="R13" s="27">
        <v>8.3433363124715249E-2</v>
      </c>
      <c r="S13" s="2"/>
    </row>
    <row r="14" spans="2:27" x14ac:dyDescent="0.25">
      <c r="B14" s="1" t="str">
        <f t="shared" ref="B14:B19" si="3">B13</f>
        <v>GF1</v>
      </c>
      <c r="C14" s="12"/>
      <c r="D14" s="2"/>
      <c r="E14" s="13" t="s">
        <v>21</v>
      </c>
      <c r="F14" s="23"/>
      <c r="G14" s="24"/>
      <c r="H14" s="24"/>
      <c r="I14" s="24"/>
      <c r="J14" s="23"/>
      <c r="K14" s="24"/>
      <c r="L14" s="25"/>
      <c r="M14" s="26"/>
      <c r="N14" s="24"/>
      <c r="O14" s="27"/>
      <c r="P14" s="26"/>
      <c r="Q14" s="24"/>
      <c r="R14" s="27"/>
      <c r="S14" s="2"/>
    </row>
    <row r="15" spans="2:27" ht="15.75" thickBot="1" x14ac:dyDescent="0.3">
      <c r="B15" s="1" t="str">
        <f t="shared" si="3"/>
        <v>GF1</v>
      </c>
      <c r="C15" s="28"/>
      <c r="D15" s="29"/>
      <c r="E15" s="30" t="s">
        <v>22</v>
      </c>
      <c r="F15" s="31">
        <v>304.73684212020044</v>
      </c>
      <c r="G15" s="32">
        <v>280.72727288176452</v>
      </c>
      <c r="H15" s="32">
        <v>319.72891569000603</v>
      </c>
      <c r="I15" s="32"/>
      <c r="J15" s="31">
        <v>290.82191782027752</v>
      </c>
      <c r="K15" s="32">
        <v>349.73154361541708</v>
      </c>
      <c r="L15" s="33">
        <v>332.7586208072056</v>
      </c>
      <c r="M15" s="34">
        <v>301.73101023065698</v>
      </c>
      <c r="N15" s="32">
        <v>19.673797407886834</v>
      </c>
      <c r="O15" s="35">
        <v>6.5203100579046491E-2</v>
      </c>
      <c r="P15" s="34">
        <v>324.43736074763336</v>
      </c>
      <c r="Q15" s="32">
        <v>30.323563932445865</v>
      </c>
      <c r="R15" s="35">
        <v>9.3465080170077375E-2</v>
      </c>
      <c r="S15" s="2"/>
    </row>
    <row r="16" spans="2:27" x14ac:dyDescent="0.25">
      <c r="B16" s="1" t="str">
        <f t="shared" si="3"/>
        <v>GF1</v>
      </c>
      <c r="C16" s="3" t="s">
        <v>18</v>
      </c>
      <c r="D16" s="4" t="s">
        <v>19</v>
      </c>
      <c r="E16" s="5" t="s">
        <v>39</v>
      </c>
      <c r="F16" s="36">
        <v>0.49307387935967822</v>
      </c>
      <c r="G16" s="37">
        <v>0.54459594024179614</v>
      </c>
      <c r="H16" s="37">
        <v>0.4566454019674101</v>
      </c>
      <c r="I16" s="37"/>
      <c r="J16" s="36">
        <v>0.56721927474775025</v>
      </c>
      <c r="K16" s="37">
        <v>0.55303713911917107</v>
      </c>
      <c r="L16" s="22">
        <v>0.59197675424582608</v>
      </c>
      <c r="M16" s="38">
        <v>0.49810507385629482</v>
      </c>
      <c r="N16" s="37">
        <v>4.4190598369286765E-2</v>
      </c>
      <c r="O16" s="22">
        <v>8.8717422665796658E-2</v>
      </c>
      <c r="P16" s="38">
        <v>0.57074438937091576</v>
      </c>
      <c r="Q16" s="37">
        <v>1.9707694725229697E-2</v>
      </c>
      <c r="R16" s="22">
        <v>3.4529808951695266E-2</v>
      </c>
      <c r="S16" s="2"/>
    </row>
    <row r="17" spans="2:19" x14ac:dyDescent="0.25">
      <c r="B17" s="1" t="str">
        <f t="shared" si="3"/>
        <v>GF1</v>
      </c>
      <c r="C17" s="12"/>
      <c r="D17" s="2"/>
      <c r="E17" s="13" t="s">
        <v>20</v>
      </c>
      <c r="F17" s="39">
        <v>0.4992927286487745</v>
      </c>
      <c r="G17" s="40">
        <v>0.50384629780970325</v>
      </c>
      <c r="H17" s="40">
        <v>0.4712298806131261</v>
      </c>
      <c r="I17" s="40"/>
      <c r="J17" s="39">
        <v>0.57751080724585291</v>
      </c>
      <c r="K17" s="40">
        <v>0.55883749293452667</v>
      </c>
      <c r="L17" s="27">
        <v>0.58886279703691713</v>
      </c>
      <c r="M17" s="41">
        <v>0.49145630235720122</v>
      </c>
      <c r="N17" s="40">
        <v>1.7663942098318213E-2</v>
      </c>
      <c r="O17" s="27">
        <v>3.5942040042208419E-2</v>
      </c>
      <c r="P17" s="41">
        <v>0.57507036573909887</v>
      </c>
      <c r="Q17" s="40">
        <v>1.516069054070995E-2</v>
      </c>
      <c r="R17" s="27">
        <v>2.6363192130801148E-2</v>
      </c>
      <c r="S17" s="2"/>
    </row>
    <row r="18" spans="2:19" x14ac:dyDescent="0.25">
      <c r="B18" s="1" t="str">
        <f t="shared" si="3"/>
        <v>GF1</v>
      </c>
      <c r="C18" s="12"/>
      <c r="D18" s="2"/>
      <c r="E18" s="13" t="s">
        <v>21</v>
      </c>
      <c r="F18" s="39"/>
      <c r="G18" s="40"/>
      <c r="H18" s="40"/>
      <c r="I18" s="40"/>
      <c r="J18" s="39"/>
      <c r="K18" s="40"/>
      <c r="L18" s="27"/>
      <c r="M18" s="41"/>
      <c r="N18" s="40"/>
      <c r="O18" s="27"/>
      <c r="P18" s="41"/>
      <c r="Q18" s="40"/>
      <c r="R18" s="27"/>
      <c r="S18" s="2"/>
    </row>
    <row r="19" spans="2:19" ht="15.75" thickBot="1" x14ac:dyDescent="0.3">
      <c r="B19" s="1" t="str">
        <f t="shared" si="3"/>
        <v>GF1</v>
      </c>
      <c r="C19" s="28"/>
      <c r="D19" s="29"/>
      <c r="E19" s="30" t="s">
        <v>22</v>
      </c>
      <c r="F19" s="42">
        <v>0.40504032815198687</v>
      </c>
      <c r="G19" s="43">
        <v>0.40581853238342164</v>
      </c>
      <c r="H19" s="43">
        <v>0.43747821761658207</v>
      </c>
      <c r="I19" s="43"/>
      <c r="J19" s="42">
        <v>0.27632859538389054</v>
      </c>
      <c r="K19" s="43">
        <v>0.31218016580310864</v>
      </c>
      <c r="L19" s="35">
        <v>0.41852342176165791</v>
      </c>
      <c r="M19" s="44">
        <v>0.41611235938399688</v>
      </c>
      <c r="N19" s="43">
        <v>1.8507466708538273E-2</v>
      </c>
      <c r="O19" s="35">
        <v>4.447708963977013E-2</v>
      </c>
      <c r="P19" s="44">
        <v>0.33567739431621907</v>
      </c>
      <c r="Q19" s="43">
        <v>7.3952227640543752E-2</v>
      </c>
      <c r="R19" s="35">
        <v>0.22030744069372254</v>
      </c>
      <c r="S19" s="2"/>
    </row>
    <row r="20" spans="2:19" x14ac:dyDescent="0.25">
      <c r="B20" s="1" t="s">
        <v>38</v>
      </c>
      <c r="C20" s="3" t="s">
        <v>13</v>
      </c>
      <c r="D20" s="4" t="s">
        <v>14</v>
      </c>
      <c r="E20" s="5" t="s">
        <v>39</v>
      </c>
      <c r="F20" s="18">
        <v>852.41666656743234</v>
      </c>
      <c r="G20" s="19">
        <v>766.10687018271233</v>
      </c>
      <c r="H20" s="19">
        <v>772.00000007189806</v>
      </c>
      <c r="I20" s="19"/>
      <c r="J20" s="18">
        <v>1004.4609664766764</v>
      </c>
      <c r="K20" s="19">
        <v>904.01486982900872</v>
      </c>
      <c r="L20" s="20">
        <v>991.91235075954887</v>
      </c>
      <c r="M20" s="21">
        <v>796.84117894068095</v>
      </c>
      <c r="N20" s="19">
        <v>48.219895931928967</v>
      </c>
      <c r="O20" s="22">
        <v>6.0513810287807161E-2</v>
      </c>
      <c r="P20" s="21">
        <v>966.79606235507799</v>
      </c>
      <c r="Q20" s="19">
        <v>54.730937689305641</v>
      </c>
      <c r="R20" s="22">
        <v>5.661063363868403E-2</v>
      </c>
      <c r="S20" s="2"/>
    </row>
    <row r="21" spans="2:19" x14ac:dyDescent="0.25">
      <c r="B21" s="2" t="str">
        <f>B20</f>
        <v>GF2</v>
      </c>
      <c r="C21" s="12"/>
      <c r="D21" s="2"/>
      <c r="E21" s="13" t="s">
        <v>20</v>
      </c>
      <c r="F21" s="23">
        <v>940.25641022273021</v>
      </c>
      <c r="G21" s="24">
        <v>881.60493813476182</v>
      </c>
      <c r="H21" s="24">
        <v>903.14102560867502</v>
      </c>
      <c r="I21" s="24"/>
      <c r="J21" s="23">
        <v>1001.0373443557877</v>
      </c>
      <c r="K21" s="24">
        <v>889.31372551455604</v>
      </c>
      <c r="L21" s="25">
        <v>998.50694445897466</v>
      </c>
      <c r="M21" s="26">
        <v>908.33412465538902</v>
      </c>
      <c r="N21" s="24">
        <v>29.66858612747453</v>
      </c>
      <c r="O21" s="27">
        <v>3.2662635171534962E-2</v>
      </c>
      <c r="P21" s="26">
        <v>962.95267144310617</v>
      </c>
      <c r="Q21" s="24">
        <v>63.78574683273969</v>
      </c>
      <c r="R21" s="27">
        <v>6.6239752715103531E-2</v>
      </c>
      <c r="S21" s="2"/>
    </row>
    <row r="22" spans="2:19" x14ac:dyDescent="0.25">
      <c r="B22" s="2" t="str">
        <f t="shared" ref="B22:B27" si="4">B21</f>
        <v>GF2</v>
      </c>
      <c r="C22" s="12"/>
      <c r="D22" s="2"/>
      <c r="E22" s="13" t="s">
        <v>21</v>
      </c>
      <c r="F22" s="23">
        <v>546.83333326967352</v>
      </c>
      <c r="G22" s="24">
        <v>675.49999992136145</v>
      </c>
      <c r="H22" s="24">
        <v>633.73134319989583</v>
      </c>
      <c r="I22" s="24"/>
      <c r="J22" s="23">
        <v>804.16666657304938</v>
      </c>
      <c r="K22" s="24">
        <v>672.24719103585699</v>
      </c>
      <c r="L22" s="25">
        <v>643.33333303375787</v>
      </c>
      <c r="M22" s="26">
        <v>618.68822546364356</v>
      </c>
      <c r="N22" s="24">
        <v>65.639159959846296</v>
      </c>
      <c r="O22" s="27">
        <v>0.10609408302648149</v>
      </c>
      <c r="P22" s="26">
        <v>706.58239688088804</v>
      </c>
      <c r="Q22" s="24">
        <v>85.738089928898717</v>
      </c>
      <c r="R22" s="27">
        <v>0.12134195573987955</v>
      </c>
    </row>
    <row r="23" spans="2:19" ht="15.75" thickBot="1" x14ac:dyDescent="0.3">
      <c r="B23" s="2" t="str">
        <f t="shared" si="4"/>
        <v>GF2</v>
      </c>
      <c r="C23" s="28"/>
      <c r="D23" s="29"/>
      <c r="E23" s="30" t="s">
        <v>22</v>
      </c>
      <c r="F23" s="31">
        <v>105.2727273306617</v>
      </c>
      <c r="G23" s="32">
        <v>214.44444449437367</v>
      </c>
      <c r="H23" s="32">
        <v>178.7037035372729</v>
      </c>
      <c r="I23" s="32"/>
      <c r="J23" s="31">
        <v>203.15789474680028</v>
      </c>
      <c r="K23" s="32">
        <v>381.86314920567662</v>
      </c>
      <c r="L23" s="33">
        <v>286.38709684732612</v>
      </c>
      <c r="M23" s="34">
        <v>166.1402917874361</v>
      </c>
      <c r="N23" s="32">
        <v>55.659639265946844</v>
      </c>
      <c r="O23" s="35">
        <v>0.3350158993169407</v>
      </c>
      <c r="P23" s="34">
        <v>290.46938026660104</v>
      </c>
      <c r="Q23" s="32">
        <v>89.422540621698872</v>
      </c>
      <c r="R23" s="35">
        <v>0.30785530832759145</v>
      </c>
    </row>
    <row r="24" spans="2:19" x14ac:dyDescent="0.25">
      <c r="B24" s="2" t="str">
        <f t="shared" si="4"/>
        <v>GF2</v>
      </c>
      <c r="C24" s="3" t="s">
        <v>18</v>
      </c>
      <c r="D24" s="4" t="s">
        <v>19</v>
      </c>
      <c r="E24" s="5" t="s">
        <v>39</v>
      </c>
      <c r="F24" s="36">
        <v>0.61504482275882288</v>
      </c>
      <c r="G24" s="37">
        <v>0.60684839597449192</v>
      </c>
      <c r="H24" s="37">
        <v>0.6227653349222797</v>
      </c>
      <c r="I24" s="37"/>
      <c r="J24" s="36">
        <v>0.59960354478164302</v>
      </c>
      <c r="K24" s="37">
        <v>0.68147997985031661</v>
      </c>
      <c r="L24" s="22">
        <v>0.64088314335060437</v>
      </c>
      <c r="M24" s="38">
        <v>0.61488618455186483</v>
      </c>
      <c r="N24" s="37">
        <v>7.9596552015417776E-3</v>
      </c>
      <c r="O24" s="22">
        <v>1.2944924445396107E-2</v>
      </c>
      <c r="P24" s="38">
        <v>0.640655555994188</v>
      </c>
      <c r="Q24" s="37">
        <v>4.0938691990491452E-2</v>
      </c>
      <c r="R24" s="22">
        <v>6.3901251784137886E-2</v>
      </c>
    </row>
    <row r="25" spans="2:19" x14ac:dyDescent="0.25">
      <c r="B25" s="2" t="str">
        <f t="shared" si="4"/>
        <v>GF2</v>
      </c>
      <c r="C25" s="12"/>
      <c r="D25" s="2"/>
      <c r="E25" s="13" t="s">
        <v>20</v>
      </c>
      <c r="F25" s="39">
        <v>0.63094311208072007</v>
      </c>
      <c r="G25" s="40">
        <v>0.58217743901414387</v>
      </c>
      <c r="H25" s="40">
        <v>0.62054752189651485</v>
      </c>
      <c r="I25" s="40"/>
      <c r="J25" s="39">
        <v>0.66027726192746095</v>
      </c>
      <c r="K25" s="40">
        <v>0.7160844810935949</v>
      </c>
      <c r="L25" s="27">
        <v>0.65837388976596989</v>
      </c>
      <c r="M25" s="41">
        <v>0.61122269099712623</v>
      </c>
      <c r="N25" s="40">
        <v>2.5685347396631104E-2</v>
      </c>
      <c r="O25" s="27">
        <v>4.2022895705538965E-2</v>
      </c>
      <c r="P25" s="41">
        <v>0.67824521092900858</v>
      </c>
      <c r="Q25" s="40">
        <v>3.2783585547307287E-2</v>
      </c>
      <c r="R25" s="27">
        <v>4.8335889467472734E-2</v>
      </c>
    </row>
    <row r="26" spans="2:19" x14ac:dyDescent="0.25">
      <c r="B26" s="2" t="str">
        <f t="shared" si="4"/>
        <v>GF2</v>
      </c>
      <c r="C26" s="12"/>
      <c r="D26" s="2"/>
      <c r="E26" s="13" t="s">
        <v>21</v>
      </c>
      <c r="F26" s="39">
        <v>0.73997479548918155</v>
      </c>
      <c r="G26" s="40">
        <v>0.64615789982728755</v>
      </c>
      <c r="H26" s="40">
        <v>0.65940863353744772</v>
      </c>
      <c r="I26" s="40"/>
      <c r="J26" s="39">
        <v>0.55083560124352393</v>
      </c>
      <c r="K26" s="40">
        <v>0.64097534982450122</v>
      </c>
      <c r="L26" s="27">
        <v>0.53671516407598918</v>
      </c>
      <c r="M26" s="41">
        <v>0.68184710961797235</v>
      </c>
      <c r="N26" s="40">
        <v>5.0774170446406204E-2</v>
      </c>
      <c r="O26" s="27">
        <v>7.4465623935627057E-2</v>
      </c>
      <c r="P26" s="41">
        <v>0.57617537171467148</v>
      </c>
      <c r="Q26" s="40">
        <v>5.6560804084863754E-2</v>
      </c>
      <c r="R26" s="27">
        <v>9.8165952349787866E-2</v>
      </c>
    </row>
    <row r="27" spans="2:19" ht="15.75" thickBot="1" x14ac:dyDescent="0.3">
      <c r="B27" s="2" t="str">
        <f t="shared" si="4"/>
        <v>GF2</v>
      </c>
      <c r="C27" s="28"/>
      <c r="D27" s="29"/>
      <c r="E27" s="30" t="s">
        <v>22</v>
      </c>
      <c r="F27" s="42">
        <v>0.3946744145077753</v>
      </c>
      <c r="G27" s="43">
        <v>0.45329308117443889</v>
      </c>
      <c r="H27" s="43">
        <v>0.33926236476683796</v>
      </c>
      <c r="I27" s="43"/>
      <c r="J27" s="42">
        <v>0.22932042314335005</v>
      </c>
      <c r="K27" s="43">
        <v>0.53797118782383457</v>
      </c>
      <c r="L27" s="35">
        <v>0.45983668168506392</v>
      </c>
      <c r="M27" s="44">
        <v>0.39574328681635068</v>
      </c>
      <c r="N27" s="43">
        <v>5.7022872052508326E-2</v>
      </c>
      <c r="O27" s="35">
        <v>0.14409056060367351</v>
      </c>
      <c r="P27" s="44">
        <v>0.40904276421741614</v>
      </c>
      <c r="Q27" s="43">
        <v>0.16047224112987471</v>
      </c>
      <c r="R27" s="35">
        <v>0.39231164848225947</v>
      </c>
    </row>
    <row r="28" spans="2:19" x14ac:dyDescent="0.25">
      <c r="B28" s="1" t="s">
        <v>31</v>
      </c>
      <c r="C28" s="3" t="s">
        <v>13</v>
      </c>
      <c r="D28" s="4" t="s">
        <v>14</v>
      </c>
      <c r="E28" s="5" t="s">
        <v>39</v>
      </c>
      <c r="F28" s="18">
        <v>1489.1384460634426</v>
      </c>
      <c r="G28" s="19">
        <v>1348.3035052183693</v>
      </c>
      <c r="H28" s="19">
        <v>1489.1384475036518</v>
      </c>
      <c r="I28" s="19"/>
      <c r="J28" s="18">
        <v>1347.2848933280875</v>
      </c>
      <c r="K28" s="19">
        <v>1474.7689041101146</v>
      </c>
      <c r="L28" s="20">
        <v>1274.3749336200688</v>
      </c>
      <c r="M28" s="21">
        <v>1442.1934662618214</v>
      </c>
      <c r="N28" s="19">
        <v>81.311091423957279</v>
      </c>
      <c r="O28" s="22">
        <v>5.6380155177596501E-2</v>
      </c>
      <c r="P28" s="21">
        <v>1365.4762436860904</v>
      </c>
      <c r="Q28" s="19">
        <v>101.42795360785223</v>
      </c>
      <c r="R28" s="22">
        <v>7.4280276992625238E-2</v>
      </c>
    </row>
    <row r="29" spans="2:19" x14ac:dyDescent="0.25">
      <c r="B29" s="2" t="str">
        <f>B28</f>
        <v>P0</v>
      </c>
      <c r="C29" s="12"/>
      <c r="D29" s="2"/>
      <c r="E29" s="13" t="s">
        <v>20</v>
      </c>
      <c r="F29" s="23">
        <v>1393.9729841351375</v>
      </c>
      <c r="G29" s="24">
        <v>1262.8846674293129</v>
      </c>
      <c r="H29" s="24">
        <v>1470.9019253094623</v>
      </c>
      <c r="I29" s="24"/>
      <c r="J29" s="23">
        <v>1288.3179181535941</v>
      </c>
      <c r="K29" s="24">
        <v>1442.1908736001592</v>
      </c>
      <c r="L29" s="25">
        <v>1229.0735985156709</v>
      </c>
      <c r="M29" s="26">
        <v>1375.919858957971</v>
      </c>
      <c r="N29" s="24">
        <v>105.1771429089524</v>
      </c>
      <c r="O29" s="27">
        <v>7.6441329212739537E-2</v>
      </c>
      <c r="P29" s="26">
        <v>1319.8607967564747</v>
      </c>
      <c r="Q29" s="24">
        <v>110.00435504004872</v>
      </c>
      <c r="R29" s="27">
        <v>8.3345421964484218E-2</v>
      </c>
    </row>
    <row r="30" spans="2:19" x14ac:dyDescent="0.25">
      <c r="B30" s="2" t="str">
        <f t="shared" ref="B30:B35" si="5">B29</f>
        <v>P0</v>
      </c>
      <c r="C30" s="12"/>
      <c r="D30" s="2"/>
      <c r="E30" s="13" t="s">
        <v>21</v>
      </c>
      <c r="F30" s="23">
        <v>988.7027483508175</v>
      </c>
      <c r="G30" s="24">
        <v>937.64678688593972</v>
      </c>
      <c r="H30" s="24">
        <v>1303.6228832664874</v>
      </c>
      <c r="I30" s="24"/>
      <c r="J30" s="23">
        <v>1199.9256088421678</v>
      </c>
      <c r="K30" s="24">
        <v>1274.3112404759424</v>
      </c>
      <c r="L30" s="25">
        <v>793.39343505733245</v>
      </c>
      <c r="M30" s="26">
        <v>1076.6574728344149</v>
      </c>
      <c r="N30" s="24">
        <v>198.20860463089181</v>
      </c>
      <c r="O30" s="27">
        <v>0.18409625125165077</v>
      </c>
      <c r="P30" s="26">
        <v>1089.2100947918143</v>
      </c>
      <c r="Q30" s="24">
        <v>258.87048437536919</v>
      </c>
      <c r="R30" s="27">
        <v>0.23766809141155479</v>
      </c>
    </row>
    <row r="31" spans="2:19" ht="15.75" thickBot="1" x14ac:dyDescent="0.3">
      <c r="B31" s="2" t="str">
        <f t="shared" si="5"/>
        <v>P0</v>
      </c>
      <c r="C31" s="28"/>
      <c r="D31" s="29"/>
      <c r="E31" s="30" t="s">
        <v>22</v>
      </c>
      <c r="F31" s="31">
        <v>465.85347138624184</v>
      </c>
      <c r="G31" s="32">
        <v>570.33501142908563</v>
      </c>
      <c r="H31" s="32">
        <v>649.14008322872587</v>
      </c>
      <c r="I31" s="32"/>
      <c r="J31" s="31">
        <v>908.33078319969627</v>
      </c>
      <c r="K31" s="32">
        <v>949.58141681557333</v>
      </c>
      <c r="L31" s="33">
        <v>671.144831414176</v>
      </c>
      <c r="M31" s="34">
        <v>561.77618868135107</v>
      </c>
      <c r="N31" s="32">
        <v>91.942566884412742</v>
      </c>
      <c r="O31" s="35">
        <v>0.16366405115928492</v>
      </c>
      <c r="P31" s="34">
        <v>843.01901047648187</v>
      </c>
      <c r="Q31" s="32">
        <v>150.26960359528482</v>
      </c>
      <c r="R31" s="35">
        <v>0.17825173777558243</v>
      </c>
    </row>
    <row r="32" spans="2:19" x14ac:dyDescent="0.25">
      <c r="B32" s="2" t="str">
        <f t="shared" si="5"/>
        <v>P0</v>
      </c>
      <c r="C32" s="3" t="s">
        <v>18</v>
      </c>
      <c r="D32" s="4" t="s">
        <v>19</v>
      </c>
      <c r="E32" s="5" t="s">
        <v>39</v>
      </c>
      <c r="F32" s="36">
        <v>0.49217238467923663</v>
      </c>
      <c r="G32" s="37">
        <v>0.43648770112744606</v>
      </c>
      <c r="H32" s="37">
        <v>0.49348532206413831</v>
      </c>
      <c r="I32" s="37"/>
      <c r="J32" s="36">
        <v>0.58074711471942786</v>
      </c>
      <c r="K32" s="37">
        <v>0.58204733705730216</v>
      </c>
      <c r="L32" s="22">
        <v>0.55221311243446869</v>
      </c>
      <c r="M32" s="38">
        <v>0.47404846929027372</v>
      </c>
      <c r="N32" s="37">
        <v>3.2535202932830062E-2</v>
      </c>
      <c r="O32" s="22">
        <v>6.8632650542128013E-2</v>
      </c>
      <c r="P32" s="38">
        <v>0.57166918807039957</v>
      </c>
      <c r="Q32" s="37">
        <v>1.6861992880299596E-2</v>
      </c>
      <c r="R32" s="22">
        <v>2.9496067362341533E-2</v>
      </c>
    </row>
    <row r="33" spans="2:18" x14ac:dyDescent="0.25">
      <c r="B33" s="2" t="str">
        <f t="shared" si="5"/>
        <v>P0</v>
      </c>
      <c r="C33" s="12"/>
      <c r="D33" s="2"/>
      <c r="E33" s="13" t="s">
        <v>20</v>
      </c>
      <c r="F33" s="39">
        <v>0.55383160338555815</v>
      </c>
      <c r="G33" s="40">
        <v>0.5247820801249844</v>
      </c>
      <c r="H33" s="40">
        <v>0.53837674306699901</v>
      </c>
      <c r="I33" s="40"/>
      <c r="J33" s="39">
        <v>0.58728530022298953</v>
      </c>
      <c r="K33" s="40">
        <v>0.60747283651260675</v>
      </c>
      <c r="L33" s="27">
        <v>0.60250955056184929</v>
      </c>
      <c r="M33" s="41">
        <v>0.53899680885918055</v>
      </c>
      <c r="N33" s="40">
        <v>1.453468477837167E-2</v>
      </c>
      <c r="O33" s="27">
        <v>2.6966179649811309E-2</v>
      </c>
      <c r="P33" s="41">
        <v>0.59908922909914863</v>
      </c>
      <c r="Q33" s="40">
        <v>1.0519415598896725E-2</v>
      </c>
      <c r="R33" s="27">
        <v>1.7559013061735036E-2</v>
      </c>
    </row>
    <row r="34" spans="2:18" x14ac:dyDescent="0.25">
      <c r="B34" s="2" t="str">
        <f t="shared" si="5"/>
        <v>P0</v>
      </c>
      <c r="C34" s="12"/>
      <c r="D34" s="2"/>
      <c r="E34" s="13" t="s">
        <v>21</v>
      </c>
      <c r="F34" s="39">
        <v>0.46955450395046405</v>
      </c>
      <c r="G34" s="40">
        <v>0.47585143485920478</v>
      </c>
      <c r="H34" s="40">
        <v>0.53504957226632377</v>
      </c>
      <c r="I34" s="40"/>
      <c r="J34" s="39">
        <v>0.55408988191600728</v>
      </c>
      <c r="K34" s="40">
        <v>0.55996302991863367</v>
      </c>
      <c r="L34" s="27">
        <v>0.35194760430223887</v>
      </c>
      <c r="M34" s="41">
        <v>0.49348517035866424</v>
      </c>
      <c r="N34" s="40">
        <v>3.6133259805521595E-2</v>
      </c>
      <c r="O34" s="27">
        <v>7.3220558541323533E-2</v>
      </c>
      <c r="P34" s="41">
        <v>0.48866683871229327</v>
      </c>
      <c r="Q34" s="40">
        <v>0.11843874053754011</v>
      </c>
      <c r="R34" s="27">
        <v>0.24237114359886391</v>
      </c>
    </row>
    <row r="35" spans="2:18" ht="15.75" thickBot="1" x14ac:dyDescent="0.3">
      <c r="B35" s="2" t="str">
        <f t="shared" si="5"/>
        <v>P0</v>
      </c>
      <c r="C35" s="28"/>
      <c r="D35" s="29"/>
      <c r="E35" s="30" t="s">
        <v>22</v>
      </c>
      <c r="F35" s="42">
        <v>0.34635083502665381</v>
      </c>
      <c r="G35" s="43">
        <v>0.39094870368653756</v>
      </c>
      <c r="H35" s="43">
        <v>0.3366059258582223</v>
      </c>
      <c r="I35" s="43"/>
      <c r="J35" s="42">
        <v>0.47550952806453817</v>
      </c>
      <c r="K35" s="43">
        <v>0.39251141598612183</v>
      </c>
      <c r="L35" s="35">
        <v>0.35905286994095365</v>
      </c>
      <c r="M35" s="44">
        <v>0.35796848819047122</v>
      </c>
      <c r="N35" s="43">
        <v>2.8974329574651073E-2</v>
      </c>
      <c r="O35" s="35">
        <v>8.0941006067646218E-2</v>
      </c>
      <c r="P35" s="44">
        <v>0.40902460466387119</v>
      </c>
      <c r="Q35" s="43">
        <v>5.9958755453716893E-2</v>
      </c>
      <c r="R35" s="35">
        <v>0.14658960553972022</v>
      </c>
    </row>
    <row r="36" spans="2:18" x14ac:dyDescent="0.25">
      <c r="B36" s="1" t="s">
        <v>32</v>
      </c>
      <c r="C36" s="3" t="s">
        <v>13</v>
      </c>
      <c r="D36" s="4" t="s">
        <v>14</v>
      </c>
      <c r="E36" s="5" t="s">
        <v>39</v>
      </c>
      <c r="F36" s="18">
        <v>1353.8461537976589</v>
      </c>
      <c r="G36" s="19">
        <v>1272.2891569762692</v>
      </c>
      <c r="H36" s="19">
        <v>1235.9550562250422</v>
      </c>
      <c r="I36" s="19"/>
      <c r="J36" s="18">
        <v>1215.7894734085867</v>
      </c>
      <c r="K36" s="19">
        <v>1166.6666667530963</v>
      </c>
      <c r="L36" s="20">
        <v>1137.642585559388</v>
      </c>
      <c r="M36" s="21">
        <v>1287.3634556663235</v>
      </c>
      <c r="N36" s="19">
        <v>60.37386506152194</v>
      </c>
      <c r="O36" s="22">
        <v>4.6897296016743903E-2</v>
      </c>
      <c r="P36" s="21">
        <v>1173.3662419070236</v>
      </c>
      <c r="Q36" s="19">
        <v>39.50186388717681</v>
      </c>
      <c r="R36" s="22">
        <v>3.3665417050840044E-2</v>
      </c>
    </row>
    <row r="37" spans="2:18" x14ac:dyDescent="0.25">
      <c r="B37" s="1" t="str">
        <f>B36</f>
        <v>P1</v>
      </c>
      <c r="C37" s="12"/>
      <c r="D37" s="2"/>
      <c r="E37" s="13" t="s">
        <v>20</v>
      </c>
      <c r="F37" s="23">
        <v>1290.2255635664555</v>
      </c>
      <c r="G37" s="24">
        <v>1212.8205127770696</v>
      </c>
      <c r="H37" s="24">
        <v>1185.8156026723977</v>
      </c>
      <c r="I37" s="24"/>
      <c r="J37" s="23">
        <v>1182.0895524524146</v>
      </c>
      <c r="K37" s="24">
        <v>1196.3133640835385</v>
      </c>
      <c r="L37" s="25">
        <v>1198.297872387915</v>
      </c>
      <c r="M37" s="26">
        <v>1229.6205596719742</v>
      </c>
      <c r="N37" s="24">
        <v>54.194475412425589</v>
      </c>
      <c r="O37" s="27">
        <v>4.4074145463933234E-2</v>
      </c>
      <c r="P37" s="26">
        <v>1192.2335963079561</v>
      </c>
      <c r="Q37" s="24">
        <v>8.8408589859473388</v>
      </c>
      <c r="R37" s="27">
        <v>7.4153748169194598E-3</v>
      </c>
    </row>
    <row r="38" spans="2:18" x14ac:dyDescent="0.25">
      <c r="B38" s="1" t="str">
        <f t="shared" ref="B38:B43" si="6">B37</f>
        <v>P1</v>
      </c>
      <c r="C38" s="12"/>
      <c r="D38" s="2"/>
      <c r="E38" s="13" t="s">
        <v>21</v>
      </c>
      <c r="F38" s="23">
        <v>1118.6440685205857</v>
      </c>
      <c r="G38" s="24">
        <v>1199.9999995174055</v>
      </c>
      <c r="H38" s="24">
        <v>1246.6666665215355</v>
      </c>
      <c r="I38" s="24"/>
      <c r="J38" s="23">
        <v>1025.2427184419669</v>
      </c>
      <c r="K38" s="24">
        <v>1040.00000057234</v>
      </c>
      <c r="L38" s="25">
        <v>1021.4285711567773</v>
      </c>
      <c r="M38" s="26">
        <v>1188.4369115198422</v>
      </c>
      <c r="N38" s="24">
        <v>64.789853779418394</v>
      </c>
      <c r="O38" s="27">
        <v>5.4516864253703938E-2</v>
      </c>
      <c r="P38" s="26">
        <v>1028.8904300570282</v>
      </c>
      <c r="Q38" s="24">
        <v>9.8083560118093533</v>
      </c>
      <c r="R38" s="27">
        <v>9.532945127369595E-3</v>
      </c>
    </row>
    <row r="39" spans="2:18" ht="15.75" thickBot="1" x14ac:dyDescent="0.3">
      <c r="B39" s="1" t="str">
        <f t="shared" si="6"/>
        <v>P1</v>
      </c>
      <c r="C39" s="28"/>
      <c r="D39" s="29"/>
      <c r="E39" s="30" t="s">
        <v>22</v>
      </c>
      <c r="F39" s="31">
        <v>1257.1428582195801</v>
      </c>
      <c r="G39" s="32">
        <v>1140.7407410063402</v>
      </c>
      <c r="H39" s="32">
        <v>1178.5714282578199</v>
      </c>
      <c r="I39" s="32"/>
      <c r="J39" s="31">
        <v>1037.7358495717488</v>
      </c>
      <c r="K39" s="32">
        <v>1026.6666665471469</v>
      </c>
      <c r="L39" s="33">
        <v>586.66666659836972</v>
      </c>
      <c r="M39" s="34">
        <v>1192.1516758279133</v>
      </c>
      <c r="N39" s="32">
        <v>59.377441558051295</v>
      </c>
      <c r="O39" s="35">
        <v>4.9806952220920596E-2</v>
      </c>
      <c r="P39" s="34">
        <v>883.68972757242182</v>
      </c>
      <c r="Q39" s="32">
        <v>257.28905100296186</v>
      </c>
      <c r="R39" s="35">
        <v>0.29115315361847521</v>
      </c>
    </row>
    <row r="40" spans="2:18" x14ac:dyDescent="0.25">
      <c r="B40" s="1" t="str">
        <f t="shared" si="6"/>
        <v>P1</v>
      </c>
      <c r="C40" s="3" t="s">
        <v>18</v>
      </c>
      <c r="D40" s="4" t="s">
        <v>19</v>
      </c>
      <c r="E40" s="5" t="s">
        <v>39</v>
      </c>
      <c r="F40" s="36">
        <v>0.4719482808712121</v>
      </c>
      <c r="G40" s="37">
        <v>0.49235004526515141</v>
      </c>
      <c r="H40" s="37">
        <v>0.46688106290909093</v>
      </c>
      <c r="I40" s="37"/>
      <c r="J40" s="36">
        <v>0.55343527056277053</v>
      </c>
      <c r="K40" s="37">
        <v>0.56614321909090914</v>
      </c>
      <c r="L40" s="22">
        <v>0.52082378402406404</v>
      </c>
      <c r="M40" s="38">
        <v>0.47705979634848483</v>
      </c>
      <c r="N40" s="37">
        <v>1.3481949355309454E-2</v>
      </c>
      <c r="O40" s="22">
        <v>2.8260502055514017E-2</v>
      </c>
      <c r="P40" s="38">
        <v>0.5468007578925812</v>
      </c>
      <c r="Q40" s="37">
        <v>2.3376812602933575E-2</v>
      </c>
      <c r="R40" s="22">
        <v>4.2751975496577388E-2</v>
      </c>
    </row>
    <row r="41" spans="2:18" x14ac:dyDescent="0.25">
      <c r="B41" s="1" t="str">
        <f t="shared" si="6"/>
        <v>P1</v>
      </c>
      <c r="C41" s="12"/>
      <c r="D41" s="2"/>
      <c r="E41" s="13" t="s">
        <v>20</v>
      </c>
      <c r="F41" s="39">
        <v>0.52528001421911452</v>
      </c>
      <c r="G41" s="40">
        <v>0.48867103678646917</v>
      </c>
      <c r="H41" s="40">
        <v>0.49265163540669843</v>
      </c>
      <c r="I41" s="40"/>
      <c r="J41" s="39">
        <v>0.58873696868686864</v>
      </c>
      <c r="K41" s="40">
        <v>0.5632066777349769</v>
      </c>
      <c r="L41" s="27">
        <v>0.51820092066761358</v>
      </c>
      <c r="M41" s="41">
        <v>0.50220089547076074</v>
      </c>
      <c r="N41" s="40">
        <v>2.0085954868870565E-2</v>
      </c>
      <c r="O41" s="27">
        <v>3.9995856339607054E-2</v>
      </c>
      <c r="P41" s="41">
        <v>0.55671485569648638</v>
      </c>
      <c r="Q41" s="40">
        <v>3.5713321500222169E-2</v>
      </c>
      <c r="R41" s="27">
        <v>6.415011407508156E-2</v>
      </c>
    </row>
    <row r="42" spans="2:18" x14ac:dyDescent="0.25">
      <c r="B42" s="1" t="str">
        <f t="shared" si="6"/>
        <v>P1</v>
      </c>
      <c r="C42" s="12"/>
      <c r="D42" s="2"/>
      <c r="E42" s="13" t="s">
        <v>21</v>
      </c>
      <c r="F42" s="39">
        <v>0.51950040000000031</v>
      </c>
      <c r="G42" s="40">
        <v>0.48217488661616181</v>
      </c>
      <c r="H42" s="40">
        <v>0.4017699534759353</v>
      </c>
      <c r="I42" s="40"/>
      <c r="J42" s="39">
        <v>0.36534998087121184</v>
      </c>
      <c r="K42" s="40">
        <v>0.41996551118881226</v>
      </c>
      <c r="L42" s="27">
        <v>0.22751069615384559</v>
      </c>
      <c r="M42" s="41">
        <v>0.4678150800306991</v>
      </c>
      <c r="N42" s="40">
        <v>6.0164504016636366E-2</v>
      </c>
      <c r="O42" s="27">
        <v>0.12860744893620837</v>
      </c>
      <c r="P42" s="41">
        <v>0.33760872940462322</v>
      </c>
      <c r="Q42" s="40">
        <v>9.9181130928393979E-2</v>
      </c>
      <c r="R42" s="27">
        <v>0.29377537453874791</v>
      </c>
    </row>
    <row r="43" spans="2:18" ht="15.75" thickBot="1" x14ac:dyDescent="0.3">
      <c r="B43" s="1" t="str">
        <f t="shared" si="6"/>
        <v>P1</v>
      </c>
      <c r="C43" s="28"/>
      <c r="D43" s="29"/>
      <c r="E43" s="30" t="s">
        <v>22</v>
      </c>
      <c r="F43" s="42">
        <v>0.36077849431818221</v>
      </c>
      <c r="G43" s="43">
        <v>0.3229030811688311</v>
      </c>
      <c r="H43" s="43">
        <v>0.282228744242425</v>
      </c>
      <c r="I43" s="43"/>
      <c r="J43" s="42">
        <v>0.28074260163636389</v>
      </c>
      <c r="K43" s="43">
        <v>0.28737851655844171</v>
      </c>
      <c r="L43" s="35">
        <v>0.16249749375000103</v>
      </c>
      <c r="M43" s="44">
        <v>0.32197010657647945</v>
      </c>
      <c r="N43" s="43">
        <v>3.9283185212422217E-2</v>
      </c>
      <c r="O43" s="35">
        <v>0.12200879650015288</v>
      </c>
      <c r="P43" s="44">
        <v>0.24353953731493552</v>
      </c>
      <c r="Q43" s="43">
        <v>7.0262852636359951E-2</v>
      </c>
      <c r="R43" s="35">
        <v>0.28850696445850127</v>
      </c>
    </row>
    <row r="44" spans="2:18" x14ac:dyDescent="0.25">
      <c r="B44" s="1" t="s">
        <v>33</v>
      </c>
      <c r="C44" s="3" t="s">
        <v>13</v>
      </c>
      <c r="D44" s="4" t="s">
        <v>14</v>
      </c>
      <c r="E44" s="5" t="s">
        <v>39</v>
      </c>
      <c r="F44" s="18">
        <v>765.21739110072951</v>
      </c>
      <c r="G44" s="19">
        <v>973.84305817308791</v>
      </c>
      <c r="H44" s="19">
        <v>813.87283228012393</v>
      </c>
      <c r="I44" s="19"/>
      <c r="J44" s="18">
        <v>811.27982654861501</v>
      </c>
      <c r="K44" s="19">
        <v>736.40167369325445</v>
      </c>
      <c r="L44" s="20">
        <v>867.60563379143628</v>
      </c>
      <c r="M44" s="21">
        <v>850.97776051798053</v>
      </c>
      <c r="N44" s="19">
        <v>109.15012146121973</v>
      </c>
      <c r="O44" s="22">
        <v>0.12826436427055543</v>
      </c>
      <c r="P44" s="21">
        <v>805.09571134443524</v>
      </c>
      <c r="Q44" s="19">
        <v>65.820226731645079</v>
      </c>
      <c r="R44" s="22">
        <v>8.1754536515579498E-2</v>
      </c>
    </row>
    <row r="45" spans="2:18" x14ac:dyDescent="0.25">
      <c r="B45" s="1" t="str">
        <f>B44</f>
        <v>P2</v>
      </c>
      <c r="C45" s="12"/>
      <c r="D45" s="2"/>
      <c r="E45" s="13" t="s">
        <v>20</v>
      </c>
      <c r="F45" s="23">
        <v>733.33333327124512</v>
      </c>
      <c r="G45" s="24">
        <v>855.08051091531081</v>
      </c>
      <c r="H45" s="24">
        <v>736.84210522539843</v>
      </c>
      <c r="I45" s="24"/>
      <c r="J45" s="23">
        <v>762.12471130328345</v>
      </c>
      <c r="K45" s="24">
        <v>767.84313730748352</v>
      </c>
      <c r="L45" s="25">
        <v>860.44444452457958</v>
      </c>
      <c r="M45" s="26">
        <v>775.08531647065138</v>
      </c>
      <c r="N45" s="24">
        <v>69.300080958365086</v>
      </c>
      <c r="O45" s="27">
        <v>8.9409616574756948E-2</v>
      </c>
      <c r="P45" s="26">
        <v>796.80409771178211</v>
      </c>
      <c r="Q45" s="24">
        <v>55.188272357732473</v>
      </c>
      <c r="R45" s="27">
        <v>6.9262033812600987E-2</v>
      </c>
    </row>
    <row r="46" spans="2:18" x14ac:dyDescent="0.25">
      <c r="B46" s="1" t="str">
        <f t="shared" ref="B46:B51" si="7">B45</f>
        <v>P2</v>
      </c>
      <c r="C46" s="12"/>
      <c r="D46" s="2"/>
      <c r="E46" s="13" t="s">
        <v>21</v>
      </c>
      <c r="F46" s="23"/>
      <c r="G46" s="24"/>
      <c r="H46" s="24"/>
      <c r="I46" s="24"/>
      <c r="J46" s="23"/>
      <c r="K46" s="24"/>
      <c r="L46" s="25"/>
      <c r="M46" s="26"/>
      <c r="N46" s="24"/>
      <c r="O46" s="27"/>
      <c r="P46" s="26"/>
      <c r="Q46" s="24"/>
      <c r="R46" s="27"/>
    </row>
    <row r="47" spans="2:18" ht="15.75" thickBot="1" x14ac:dyDescent="0.3">
      <c r="B47" s="1" t="str">
        <f t="shared" si="7"/>
        <v>P2</v>
      </c>
      <c r="C47" s="28"/>
      <c r="D47" s="29"/>
      <c r="E47" s="30" t="s">
        <v>22</v>
      </c>
      <c r="F47" s="31">
        <v>580.21978006538825</v>
      </c>
      <c r="G47" s="32">
        <v>488.88888900271718</v>
      </c>
      <c r="H47" s="32">
        <v>465.88235291565371</v>
      </c>
      <c r="I47" s="32"/>
      <c r="J47" s="31">
        <v>410.66666670491298</v>
      </c>
      <c r="K47" s="32">
        <v>413.14553996165131</v>
      </c>
      <c r="L47" s="33">
        <v>537.77777752735551</v>
      </c>
      <c r="M47" s="34">
        <v>511.66367399458636</v>
      </c>
      <c r="N47" s="32">
        <v>60.47544902995449</v>
      </c>
      <c r="O47" s="35">
        <v>0.11819375129334342</v>
      </c>
      <c r="P47" s="34">
        <v>453.86332806463997</v>
      </c>
      <c r="Q47" s="32">
        <v>72.682613633719825</v>
      </c>
      <c r="R47" s="35">
        <v>0.16014207171937064</v>
      </c>
    </row>
    <row r="48" spans="2:18" x14ac:dyDescent="0.25">
      <c r="B48" s="1" t="str">
        <f t="shared" si="7"/>
        <v>P2</v>
      </c>
      <c r="C48" s="3" t="s">
        <v>18</v>
      </c>
      <c r="D48" s="4" t="s">
        <v>19</v>
      </c>
      <c r="E48" s="5" t="s">
        <v>39</v>
      </c>
      <c r="F48" s="36">
        <v>0.36959547435064932</v>
      </c>
      <c r="G48" s="37">
        <v>0.31711736914600552</v>
      </c>
      <c r="H48" s="37">
        <v>0.3349859417613637</v>
      </c>
      <c r="I48" s="37"/>
      <c r="J48" s="36">
        <v>0.42356052561497348</v>
      </c>
      <c r="K48" s="37">
        <v>0.42318231261363637</v>
      </c>
      <c r="L48" s="22">
        <v>0.3735734799242425</v>
      </c>
      <c r="M48" s="38">
        <v>0.34056626175267285</v>
      </c>
      <c r="N48" s="37">
        <v>2.6680383428119431E-2</v>
      </c>
      <c r="O48" s="22">
        <v>7.8341240529266956E-2</v>
      </c>
      <c r="P48" s="38">
        <v>0.40677210605095082</v>
      </c>
      <c r="Q48" s="37">
        <v>2.8751475506385966E-2</v>
      </c>
      <c r="R48" s="22">
        <v>7.0682023370561842E-2</v>
      </c>
    </row>
    <row r="49" spans="2:18" x14ac:dyDescent="0.25">
      <c r="B49" s="1" t="str">
        <f t="shared" si="7"/>
        <v>P2</v>
      </c>
      <c r="C49" s="12"/>
      <c r="D49" s="2"/>
      <c r="E49" s="13" t="s">
        <v>20</v>
      </c>
      <c r="F49" s="39">
        <v>0.34954392217630853</v>
      </c>
      <c r="G49" s="40">
        <v>0.32104885077922068</v>
      </c>
      <c r="H49" s="40">
        <v>0.34165779532467538</v>
      </c>
      <c r="I49" s="40"/>
      <c r="J49" s="39">
        <v>0.43953668872727292</v>
      </c>
      <c r="K49" s="40">
        <v>0.40504475040858007</v>
      </c>
      <c r="L49" s="27">
        <v>0.39684794653925642</v>
      </c>
      <c r="M49" s="41">
        <v>0.3374168560934015</v>
      </c>
      <c r="N49" s="40">
        <v>1.471330852166846E-2</v>
      </c>
      <c r="O49" s="27">
        <v>4.3605730585064839E-2</v>
      </c>
      <c r="P49" s="41">
        <v>0.41380979522503653</v>
      </c>
      <c r="Q49" s="40">
        <v>2.2653955181700568E-2</v>
      </c>
      <c r="R49" s="27">
        <v>5.4744850032805478E-2</v>
      </c>
    </row>
    <row r="50" spans="2:18" x14ac:dyDescent="0.25">
      <c r="B50" s="1" t="str">
        <f t="shared" si="7"/>
        <v>P2</v>
      </c>
      <c r="C50" s="12"/>
      <c r="D50" s="2"/>
      <c r="E50" s="13" t="s">
        <v>21</v>
      </c>
      <c r="F50" s="39"/>
      <c r="G50" s="40"/>
      <c r="H50" s="40"/>
      <c r="I50" s="40"/>
      <c r="J50" s="39"/>
      <c r="K50" s="40"/>
      <c r="L50" s="27"/>
      <c r="M50" s="41"/>
      <c r="N50" s="40"/>
      <c r="O50" s="27"/>
      <c r="P50" s="41"/>
      <c r="Q50" s="40"/>
      <c r="R50" s="27"/>
    </row>
    <row r="51" spans="2:18" ht="15.75" thickBot="1" x14ac:dyDescent="0.3">
      <c r="B51" s="1" t="str">
        <f t="shared" si="7"/>
        <v>P2</v>
      </c>
      <c r="C51" s="28"/>
      <c r="D51" s="29"/>
      <c r="E51" s="30" t="s">
        <v>22</v>
      </c>
      <c r="F51" s="42">
        <v>0.40958158219696966</v>
      </c>
      <c r="G51" s="43">
        <v>0.32770791500000024</v>
      </c>
      <c r="H51" s="43">
        <v>0.30386832878787912</v>
      </c>
      <c r="I51" s="43"/>
      <c r="J51" s="42">
        <v>0.28433043279220666</v>
      </c>
      <c r="K51" s="43">
        <v>0.33214412386363584</v>
      </c>
      <c r="L51" s="35">
        <v>0.36424934628099148</v>
      </c>
      <c r="M51" s="44">
        <v>0.34705260866161636</v>
      </c>
      <c r="N51" s="43">
        <v>5.5448046550171312E-2</v>
      </c>
      <c r="O51" s="35">
        <v>0.15976841886883592</v>
      </c>
      <c r="P51" s="44">
        <v>0.32690796764561131</v>
      </c>
      <c r="Q51" s="43">
        <v>4.0215931945705642E-2</v>
      </c>
      <c r="R51" s="35">
        <v>0.12301912442006378</v>
      </c>
    </row>
    <row r="52" spans="2:18" x14ac:dyDescent="0.25">
      <c r="B52" s="1" t="s">
        <v>34</v>
      </c>
      <c r="C52" s="3" t="s">
        <v>13</v>
      </c>
      <c r="D52" s="4" t="s">
        <v>14</v>
      </c>
      <c r="E52" s="5" t="s">
        <v>39</v>
      </c>
      <c r="F52" s="18">
        <v>2329.4117628554832</v>
      </c>
      <c r="G52" s="19">
        <v>1607.6923089304432</v>
      </c>
      <c r="H52" s="19">
        <v>2008.6956520315739</v>
      </c>
      <c r="I52" s="19"/>
      <c r="J52" s="18">
        <v>3656.338028121053</v>
      </c>
      <c r="K52" s="19">
        <v>3790.7692318555164</v>
      </c>
      <c r="L52" s="20">
        <v>3672.3338464330905</v>
      </c>
      <c r="M52" s="21">
        <v>1981.9332412725</v>
      </c>
      <c r="N52" s="19">
        <v>361.60325291082825</v>
      </c>
      <c r="O52" s="22">
        <v>0.18244976439199381</v>
      </c>
      <c r="P52" s="21">
        <v>3706.4803688032202</v>
      </c>
      <c r="Q52" s="19">
        <v>73.433138819283258</v>
      </c>
      <c r="R52" s="22">
        <v>1.9812094362446055E-2</v>
      </c>
    </row>
    <row r="53" spans="2:18" x14ac:dyDescent="0.25">
      <c r="B53" s="1" t="str">
        <f>B52</f>
        <v>P3</v>
      </c>
      <c r="C53" s="12"/>
      <c r="D53" s="2"/>
      <c r="E53" s="13" t="s">
        <v>20</v>
      </c>
      <c r="F53" s="23">
        <v>2174.7126428750012</v>
      </c>
      <c r="G53" s="24">
        <v>1775.7847537488749</v>
      </c>
      <c r="H53" s="24">
        <v>1961.4457836717481</v>
      </c>
      <c r="I53" s="24"/>
      <c r="J53" s="23">
        <v>3407.8431366481459</v>
      </c>
      <c r="K53" s="24">
        <v>3019.6078425996229</v>
      </c>
      <c r="L53" s="25">
        <v>3149.0196092232563</v>
      </c>
      <c r="M53" s="26">
        <v>1970.6477267652081</v>
      </c>
      <c r="N53" s="24">
        <v>199.62307481395493</v>
      </c>
      <c r="O53" s="27">
        <v>0.10129820368333083</v>
      </c>
      <c r="P53" s="26">
        <v>3192.1568628236751</v>
      </c>
      <c r="Q53" s="24">
        <v>197.67973561388669</v>
      </c>
      <c r="R53" s="27">
        <v>6.1926698501597384E-2</v>
      </c>
    </row>
    <row r="54" spans="2:18" x14ac:dyDescent="0.25">
      <c r="B54" s="1" t="str">
        <f t="shared" ref="B54:B59" si="8">B53</f>
        <v>P3</v>
      </c>
      <c r="C54" s="12"/>
      <c r="D54" s="2"/>
      <c r="E54" s="13" t="s">
        <v>21</v>
      </c>
      <c r="F54" s="23">
        <v>1298.3606559656675</v>
      </c>
      <c r="G54" s="24">
        <v>1333.3333327971172</v>
      </c>
      <c r="H54" s="24">
        <v>1466.6666664959241</v>
      </c>
      <c r="I54" s="24"/>
      <c r="J54" s="23">
        <v>1539.9999998207204</v>
      </c>
      <c r="K54" s="24">
        <v>1066.6666662376938</v>
      </c>
      <c r="L54" s="25">
        <v>1466.6666664959241</v>
      </c>
      <c r="M54" s="26">
        <v>1366.1202184195697</v>
      </c>
      <c r="N54" s="24">
        <v>88.814206052677704</v>
      </c>
      <c r="O54" s="27">
        <v>6.501199883815835E-2</v>
      </c>
      <c r="P54" s="26">
        <v>1357.7777775181128</v>
      </c>
      <c r="Q54" s="24">
        <v>254.76205325228889</v>
      </c>
      <c r="R54" s="27">
        <v>0.187631626817438</v>
      </c>
    </row>
    <row r="55" spans="2:18" ht="15.75" thickBot="1" x14ac:dyDescent="0.3">
      <c r="B55" s="1" t="str">
        <f t="shared" si="8"/>
        <v>P3</v>
      </c>
      <c r="C55" s="28"/>
      <c r="D55" s="29"/>
      <c r="E55" s="30" t="s">
        <v>22</v>
      </c>
      <c r="F55" s="31">
        <v>628.57142910979007</v>
      </c>
      <c r="G55" s="32">
        <v>926.31578951908944</v>
      </c>
      <c r="H55" s="32">
        <v>959.9999994310466</v>
      </c>
      <c r="I55" s="32"/>
      <c r="J55" s="31">
        <v>219.99999997438863</v>
      </c>
      <c r="K55" s="32">
        <v>306.97674423258746</v>
      </c>
      <c r="L55" s="33">
        <v>239.99999985776165</v>
      </c>
      <c r="M55" s="34">
        <v>838.2957393533087</v>
      </c>
      <c r="N55" s="32">
        <v>182.40578727027258</v>
      </c>
      <c r="O55" s="35">
        <v>0.21759121358649267</v>
      </c>
      <c r="P55" s="34">
        <v>255.65891468824589</v>
      </c>
      <c r="Q55" s="32">
        <v>45.553701503723275</v>
      </c>
      <c r="R55" s="35">
        <v>0.17818154926954966</v>
      </c>
    </row>
    <row r="56" spans="2:18" x14ac:dyDescent="0.25">
      <c r="B56" s="1" t="str">
        <f t="shared" si="8"/>
        <v>P3</v>
      </c>
      <c r="C56" s="3" t="s">
        <v>18</v>
      </c>
      <c r="D56" s="4" t="s">
        <v>19</v>
      </c>
      <c r="E56" s="5" t="s">
        <v>39</v>
      </c>
      <c r="F56" s="36">
        <v>0.44121471936026946</v>
      </c>
      <c r="G56" s="37">
        <v>0.5663213832535885</v>
      </c>
      <c r="H56" s="37">
        <v>0.51683305454545458</v>
      </c>
      <c r="I56" s="37"/>
      <c r="J56" s="36">
        <v>0.50123941093990743</v>
      </c>
      <c r="K56" s="37">
        <v>0.50710309862012992</v>
      </c>
      <c r="L56" s="22">
        <v>0.50130416346801354</v>
      </c>
      <c r="M56" s="38">
        <v>0.5081230523864374</v>
      </c>
      <c r="N56" s="37">
        <v>6.300648729168043E-2</v>
      </c>
      <c r="O56" s="22">
        <v>0.1239984822490651</v>
      </c>
      <c r="P56" s="38">
        <v>0.503215557676017</v>
      </c>
      <c r="Q56" s="37">
        <v>3.3668648868925583E-3</v>
      </c>
      <c r="R56" s="22">
        <v>6.6907011032044279E-3</v>
      </c>
    </row>
    <row r="57" spans="2:18" x14ac:dyDescent="0.25">
      <c r="B57" s="1" t="str">
        <f t="shared" si="8"/>
        <v>P3</v>
      </c>
      <c r="C57" s="12"/>
      <c r="D57" s="2"/>
      <c r="E57" s="13" t="s">
        <v>20</v>
      </c>
      <c r="F57" s="39">
        <v>0.48622540750528559</v>
      </c>
      <c r="G57" s="40">
        <v>0.57472042335858586</v>
      </c>
      <c r="H57" s="40">
        <v>0.5900608089680589</v>
      </c>
      <c r="I57" s="40"/>
      <c r="J57" s="39">
        <v>0.54515134418872269</v>
      </c>
      <c r="K57" s="40">
        <v>0.62903070928571458</v>
      </c>
      <c r="L57" s="27">
        <v>0.55470835174346222</v>
      </c>
      <c r="M57" s="41">
        <v>0.55033554661064343</v>
      </c>
      <c r="N57" s="40">
        <v>5.6048321203610807E-2</v>
      </c>
      <c r="O57" s="27">
        <v>0.1018439051389577</v>
      </c>
      <c r="P57" s="41">
        <v>0.57629680173929987</v>
      </c>
      <c r="Q57" s="40">
        <v>4.5918219174807103E-2</v>
      </c>
      <c r="R57" s="27">
        <v>7.9678073930348106E-2</v>
      </c>
    </row>
    <row r="58" spans="2:18" x14ac:dyDescent="0.25">
      <c r="B58" s="1" t="str">
        <f t="shared" si="8"/>
        <v>P3</v>
      </c>
      <c r="C58" s="12"/>
      <c r="D58" s="2"/>
      <c r="E58" s="13" t="s">
        <v>21</v>
      </c>
      <c r="F58" s="39">
        <v>0.64604026388888858</v>
      </c>
      <c r="G58" s="40">
        <v>0.63826565613636344</v>
      </c>
      <c r="H58" s="40">
        <v>0.61374946090909066</v>
      </c>
      <c r="I58" s="40"/>
      <c r="J58" s="39">
        <v>0.6556909502164503</v>
      </c>
      <c r="K58" s="40">
        <v>0.53287081363636457</v>
      </c>
      <c r="L58" s="27">
        <v>0.71135256181818129</v>
      </c>
      <c r="M58" s="41">
        <v>0.63268512697811419</v>
      </c>
      <c r="N58" s="40">
        <v>1.685321092654405E-2</v>
      </c>
      <c r="O58" s="27">
        <v>2.6637596187917084E-2</v>
      </c>
      <c r="P58" s="41">
        <v>0.63330477522366535</v>
      </c>
      <c r="Q58" s="40">
        <v>9.1322446482861808E-2</v>
      </c>
      <c r="R58" s="27">
        <v>0.14419983877527104</v>
      </c>
    </row>
    <row r="59" spans="2:18" ht="15.75" thickBot="1" x14ac:dyDescent="0.3">
      <c r="B59" s="1" t="str">
        <f t="shared" si="8"/>
        <v>P3</v>
      </c>
      <c r="C59" s="28"/>
      <c r="D59" s="29"/>
      <c r="E59" s="30" t="s">
        <v>22</v>
      </c>
      <c r="F59" s="42">
        <v>0.4499917670454544</v>
      </c>
      <c r="G59" s="43">
        <v>0.61471471969696967</v>
      </c>
      <c r="H59" s="43">
        <v>0.62400813939393796</v>
      </c>
      <c r="I59" s="43"/>
      <c r="J59" s="42">
        <v>0.10323243030302834</v>
      </c>
      <c r="K59" s="43">
        <v>7.831258939393923E-2</v>
      </c>
      <c r="L59" s="35">
        <v>0.36359575757575857</v>
      </c>
      <c r="M59" s="44">
        <v>0.56290487537878731</v>
      </c>
      <c r="N59" s="43">
        <v>9.7895962314782564E-2</v>
      </c>
      <c r="O59" s="35">
        <v>0.17391208816393156</v>
      </c>
      <c r="P59" s="44">
        <v>0.18171359242424204</v>
      </c>
      <c r="Q59" s="43">
        <v>0.15800661732309262</v>
      </c>
      <c r="R59" s="35">
        <v>0.86953658895366859</v>
      </c>
    </row>
    <row r="60" spans="2:18" x14ac:dyDescent="0.25">
      <c r="B60" s="1" t="s">
        <v>35</v>
      </c>
      <c r="C60" s="3" t="s">
        <v>13</v>
      </c>
      <c r="D60" s="4" t="s">
        <v>14</v>
      </c>
      <c r="E60" s="5" t="s">
        <v>39</v>
      </c>
      <c r="F60" s="18">
        <v>1089.0413938555762</v>
      </c>
      <c r="G60" s="19">
        <v>989.93862663475579</v>
      </c>
      <c r="H60" s="19">
        <v>989.93862663475579</v>
      </c>
      <c r="I60" s="64">
        <v>1111.5789471777191</v>
      </c>
      <c r="J60" s="18">
        <v>1012.1366231787791</v>
      </c>
      <c r="K60" s="19">
        <v>1017.7304980646294</v>
      </c>
      <c r="L60" s="20">
        <v>1033.3878903425466</v>
      </c>
      <c r="M60" s="21">
        <v>1022.9728823750293</v>
      </c>
      <c r="N60" s="19">
        <v>57.217009332378062</v>
      </c>
      <c r="O60" s="22">
        <v>5.5932088052556894E-2</v>
      </c>
      <c r="P60" s="21">
        <v>1021.085003861985</v>
      </c>
      <c r="Q60" s="19">
        <v>11.015608057451239</v>
      </c>
      <c r="R60" s="22">
        <v>1.0788140082155357E-2</v>
      </c>
    </row>
    <row r="61" spans="2:18" x14ac:dyDescent="0.25">
      <c r="B61" s="1" t="str">
        <f>B60</f>
        <v>P4</v>
      </c>
      <c r="C61" s="12"/>
      <c r="D61" s="2"/>
      <c r="E61" s="13" t="s">
        <v>20</v>
      </c>
      <c r="F61" s="23">
        <v>1083.9907667347809</v>
      </c>
      <c r="G61" s="24">
        <v>1030.3158705107962</v>
      </c>
      <c r="H61" s="24">
        <v>987.11828874669266</v>
      </c>
      <c r="I61" s="65">
        <v>1183.1932776211329</v>
      </c>
      <c r="J61" s="23">
        <v>1045.9370073536531</v>
      </c>
      <c r="K61" s="24">
        <v>1051.5071366279346</v>
      </c>
      <c r="L61" s="25">
        <v>1040.245585545309</v>
      </c>
      <c r="M61" s="26">
        <v>1033.8083086640897</v>
      </c>
      <c r="N61" s="24">
        <v>48.530578927922711</v>
      </c>
      <c r="O61" s="27">
        <v>4.6943498636255895E-2</v>
      </c>
      <c r="P61" s="26">
        <v>1045.8965765089656</v>
      </c>
      <c r="Q61" s="24">
        <v>5.6308844053805043</v>
      </c>
      <c r="R61" s="27">
        <v>5.3837870128378177E-3</v>
      </c>
    </row>
    <row r="62" spans="2:18" x14ac:dyDescent="0.25">
      <c r="B62" s="1" t="str">
        <f t="shared" ref="B62:B67" si="9">B61</f>
        <v>P4</v>
      </c>
      <c r="C62" s="12"/>
      <c r="D62" s="2"/>
      <c r="E62" s="13" t="s">
        <v>21</v>
      </c>
      <c r="F62" s="23">
        <v>586.63029706016221</v>
      </c>
      <c r="G62" s="24">
        <v>910.28839174872871</v>
      </c>
      <c r="H62" s="24">
        <v>659.95908442316897</v>
      </c>
      <c r="I62" s="65">
        <v>806.66666657275834</v>
      </c>
      <c r="J62" s="23">
        <v>721.26675914303257</v>
      </c>
      <c r="K62" s="24">
        <v>953.2742330556905</v>
      </c>
      <c r="L62" s="25">
        <v>776.42245255650153</v>
      </c>
      <c r="M62" s="26">
        <v>718.95925774401996</v>
      </c>
      <c r="N62" s="24">
        <v>169.70387710148503</v>
      </c>
      <c r="O62" s="27">
        <v>0.23604102078605799</v>
      </c>
      <c r="P62" s="26">
        <v>816.98781491840816</v>
      </c>
      <c r="Q62" s="24">
        <v>121.20655285708743</v>
      </c>
      <c r="R62" s="27">
        <v>0.1483578465233196</v>
      </c>
    </row>
    <row r="63" spans="2:18" ht="15.75" thickBot="1" x14ac:dyDescent="0.3">
      <c r="B63" s="1" t="str">
        <f t="shared" si="9"/>
        <v>P4</v>
      </c>
      <c r="C63" s="28"/>
      <c r="D63" s="29"/>
      <c r="E63" s="30" t="s">
        <v>22</v>
      </c>
      <c r="F63" s="31">
        <v>209.51082042044052</v>
      </c>
      <c r="G63" s="32">
        <v>239.98512149413321</v>
      </c>
      <c r="H63" s="32">
        <v>354.81671225933235</v>
      </c>
      <c r="I63" s="66">
        <v>219.99999997438863</v>
      </c>
      <c r="J63" s="31">
        <v>325.90572081662384</v>
      </c>
      <c r="K63" s="32">
        <v>745.71647934908128</v>
      </c>
      <c r="L63" s="33">
        <v>799.95040589478356</v>
      </c>
      <c r="M63" s="34">
        <v>268.10421805796869</v>
      </c>
      <c r="N63" s="32">
        <v>76.6254738611687</v>
      </c>
      <c r="O63" s="35">
        <v>0.28580480537087621</v>
      </c>
      <c r="P63" s="34">
        <v>623.85753535349625</v>
      </c>
      <c r="Q63" s="32">
        <v>259.4547986384182</v>
      </c>
      <c r="R63" s="35">
        <v>0.41588789737292087</v>
      </c>
    </row>
    <row r="64" spans="2:18" x14ac:dyDescent="0.25">
      <c r="B64" s="1" t="str">
        <f t="shared" si="9"/>
        <v>P4</v>
      </c>
      <c r="C64" s="3" t="s">
        <v>18</v>
      </c>
      <c r="D64" s="4" t="s">
        <v>19</v>
      </c>
      <c r="E64" s="5" t="s">
        <v>39</v>
      </c>
      <c r="F64" s="36">
        <v>0.42053639638928259</v>
      </c>
      <c r="G64" s="37">
        <v>0.44003556742042571</v>
      </c>
      <c r="H64" s="37">
        <v>0.40854731772053943</v>
      </c>
      <c r="I64" s="67">
        <v>0.43564879223484848</v>
      </c>
      <c r="J64" s="36">
        <v>0.52441966230297843</v>
      </c>
      <c r="K64" s="37">
        <v>0.52681238430039956</v>
      </c>
      <c r="L64" s="22">
        <v>0.51859697399440563</v>
      </c>
      <c r="M64" s="38">
        <v>0.42303976051008257</v>
      </c>
      <c r="N64" s="37">
        <v>1.5892689867721535E-2</v>
      </c>
      <c r="O64" s="22">
        <v>3.7567839601078713E-2</v>
      </c>
      <c r="P64" s="38">
        <v>0.52327634019926117</v>
      </c>
      <c r="Q64" s="37">
        <v>4.2253556890034837E-3</v>
      </c>
      <c r="R64" s="22">
        <v>8.0748074476183814E-3</v>
      </c>
    </row>
    <row r="65" spans="2:18" x14ac:dyDescent="0.25">
      <c r="B65" s="1" t="str">
        <f t="shared" si="9"/>
        <v>P4</v>
      </c>
      <c r="C65" s="12"/>
      <c r="D65" s="2"/>
      <c r="E65" s="13" t="s">
        <v>20</v>
      </c>
      <c r="F65" s="39">
        <v>0.45716676221151592</v>
      </c>
      <c r="G65" s="40">
        <v>0.46965252987384032</v>
      </c>
      <c r="H65" s="40">
        <v>0.45043209982295712</v>
      </c>
      <c r="I65" s="68">
        <v>0.48409473593750002</v>
      </c>
      <c r="J65" s="39">
        <v>0.52334952438557281</v>
      </c>
      <c r="K65" s="40">
        <v>0.54274117669503086</v>
      </c>
      <c r="L65" s="27">
        <v>0.53479183504209959</v>
      </c>
      <c r="M65" s="41">
        <v>0.4590837973027711</v>
      </c>
      <c r="N65" s="40">
        <v>9.7525637906681409E-3</v>
      </c>
      <c r="O65" s="27">
        <v>2.1243537341040619E-2</v>
      </c>
      <c r="P65" s="41">
        <v>0.5336275120409012</v>
      </c>
      <c r="Q65" s="40">
        <v>9.7481167853625643E-3</v>
      </c>
      <c r="R65" s="27">
        <v>1.8267642813392642E-2</v>
      </c>
    </row>
    <row r="66" spans="2:18" x14ac:dyDescent="0.25">
      <c r="B66" s="1" t="str">
        <f t="shared" si="9"/>
        <v>P4</v>
      </c>
      <c r="C66" s="12"/>
      <c r="D66" s="2"/>
      <c r="E66" s="13" t="s">
        <v>21</v>
      </c>
      <c r="F66" s="39">
        <v>0.25801641533430519</v>
      </c>
      <c r="G66" s="40">
        <v>0.35611711584826417</v>
      </c>
      <c r="H66" s="40">
        <v>0.29701710040884655</v>
      </c>
      <c r="I66" s="68">
        <v>0.34962617768595056</v>
      </c>
      <c r="J66" s="39">
        <v>0.34541421014411222</v>
      </c>
      <c r="K66" s="40">
        <v>0.43997521637267512</v>
      </c>
      <c r="L66" s="27">
        <v>0.35686196348477739</v>
      </c>
      <c r="M66" s="41">
        <v>0.30371687719713863</v>
      </c>
      <c r="N66" s="40">
        <v>4.939232852470208E-2</v>
      </c>
      <c r="O66" s="27">
        <v>0.16262622275232394</v>
      </c>
      <c r="P66" s="41">
        <v>0.38075046333385493</v>
      </c>
      <c r="Q66" s="40">
        <v>5.1608538959353294E-2</v>
      </c>
      <c r="R66" s="27">
        <v>0.13554425779936918</v>
      </c>
    </row>
    <row r="67" spans="2:18" ht="15.75" thickBot="1" x14ac:dyDescent="0.3">
      <c r="B67" s="1" t="str">
        <f t="shared" si="9"/>
        <v>P4</v>
      </c>
      <c r="C67" s="28"/>
      <c r="D67" s="29"/>
      <c r="E67" s="30" t="s">
        <v>22</v>
      </c>
      <c r="F67" s="42">
        <v>9.2156023272379095E-2</v>
      </c>
      <c r="G67" s="43">
        <v>0.24864699775187227</v>
      </c>
      <c r="H67" s="43">
        <v>0.27096644898143007</v>
      </c>
      <c r="I67" s="69">
        <v>8.029505454545495E-2</v>
      </c>
      <c r="J67" s="42">
        <v>0.12110445651423296</v>
      </c>
      <c r="K67" s="43">
        <v>0.30184231443820642</v>
      </c>
      <c r="L67" s="35">
        <v>0.19107532809482855</v>
      </c>
      <c r="M67" s="44">
        <v>0.20392315666856051</v>
      </c>
      <c r="N67" s="43">
        <v>9.7434380772379273E-2</v>
      </c>
      <c r="O67" s="35">
        <v>0.47779949253502824</v>
      </c>
      <c r="P67" s="44">
        <v>0.20467403301575596</v>
      </c>
      <c r="Q67" s="43">
        <v>9.1133072500500317E-2</v>
      </c>
      <c r="R67" s="35">
        <v>0.44525957278364092</v>
      </c>
    </row>
    <row r="68" spans="2:18" x14ac:dyDescent="0.25">
      <c r="B68" s="2"/>
      <c r="C68" s="57"/>
      <c r="D68" s="57"/>
      <c r="E68" s="2"/>
      <c r="F68" s="40"/>
      <c r="G68" s="40"/>
      <c r="H68" s="40"/>
      <c r="I68" s="40"/>
      <c r="J68" s="40"/>
      <c r="K68" s="40"/>
      <c r="L68" s="40"/>
      <c r="M68" s="59"/>
      <c r="N68" s="40"/>
      <c r="O68" s="40"/>
      <c r="P68" s="59"/>
      <c r="Q68" s="40"/>
      <c r="R68" s="40"/>
    </row>
    <row r="69" spans="2:18" x14ac:dyDescent="0.25">
      <c r="B69" s="2"/>
      <c r="C69" s="57"/>
      <c r="D69" s="57"/>
      <c r="E69" s="2"/>
      <c r="F69" s="40"/>
      <c r="G69" s="40"/>
      <c r="H69" s="40"/>
      <c r="I69" s="40"/>
      <c r="J69" s="40"/>
      <c r="K69" s="40"/>
      <c r="L69" s="40"/>
      <c r="M69" s="59"/>
      <c r="N69" s="40"/>
      <c r="O69" s="40"/>
      <c r="P69" s="59"/>
      <c r="Q69" s="40"/>
      <c r="R69" s="40"/>
    </row>
    <row r="70" spans="2:18" x14ac:dyDescent="0.25">
      <c r="B70" s="2"/>
      <c r="C70" s="57"/>
      <c r="D70" s="57"/>
      <c r="E70" s="2"/>
      <c r="F70" s="40"/>
      <c r="G70" s="40"/>
      <c r="H70" s="40"/>
      <c r="I70" s="40"/>
      <c r="J70" s="40"/>
      <c r="K70" s="40"/>
      <c r="L70" s="40"/>
      <c r="M70" s="59"/>
      <c r="N70" s="40"/>
      <c r="O70" s="40"/>
      <c r="P70" s="59"/>
      <c r="Q70" s="40"/>
      <c r="R70" s="40"/>
    </row>
    <row r="71" spans="2:18" x14ac:dyDescent="0.25">
      <c r="B71" s="2"/>
      <c r="C71" s="57"/>
      <c r="D71" s="57"/>
      <c r="E71" s="2"/>
      <c r="F71" s="40"/>
      <c r="G71" s="40"/>
      <c r="H71" s="40"/>
      <c r="I71" s="40"/>
      <c r="J71" s="40"/>
      <c r="K71" s="40"/>
      <c r="L71" s="40"/>
      <c r="M71" s="59"/>
      <c r="N71" s="40"/>
      <c r="O71" s="40"/>
      <c r="P71" s="59"/>
      <c r="Q71" s="40"/>
      <c r="R71" s="40"/>
    </row>
    <row r="72" spans="2:18" x14ac:dyDescent="0.25">
      <c r="C72" s="2"/>
      <c r="D72" s="57"/>
      <c r="E72" s="2"/>
      <c r="F72" s="40"/>
      <c r="G72" s="40"/>
      <c r="H72" s="40"/>
      <c r="I72" s="40"/>
      <c r="J72" s="40"/>
      <c r="K72" s="40"/>
      <c r="L72" s="40"/>
      <c r="M72" s="59"/>
      <c r="N72" s="40"/>
      <c r="O72" s="40"/>
      <c r="P72" s="59"/>
      <c r="Q72" s="40"/>
      <c r="R72" s="40"/>
    </row>
    <row r="73" spans="2:18" x14ac:dyDescent="0.25">
      <c r="C73" s="2"/>
      <c r="D73" s="2"/>
      <c r="E73" s="2"/>
      <c r="F73" s="40"/>
      <c r="G73" s="40"/>
      <c r="H73" s="40"/>
      <c r="I73" s="40"/>
      <c r="J73" s="40"/>
      <c r="K73" s="40"/>
      <c r="L73" s="40"/>
      <c r="M73" s="59"/>
      <c r="N73" s="40"/>
      <c r="O73" s="40"/>
      <c r="P73" s="59"/>
      <c r="Q73" s="40"/>
      <c r="R73" s="40"/>
    </row>
    <row r="74" spans="2:18" x14ac:dyDescent="0.25">
      <c r="C74" s="2"/>
      <c r="D74" s="2"/>
      <c r="E74" s="2"/>
      <c r="F74" s="40"/>
      <c r="G74" s="40"/>
      <c r="H74" s="40"/>
      <c r="I74" s="40"/>
      <c r="J74" s="40"/>
      <c r="K74" s="40"/>
      <c r="L74" s="40"/>
      <c r="M74" s="59"/>
      <c r="N74" s="40"/>
      <c r="O74" s="40"/>
      <c r="P74" s="59"/>
      <c r="Q74" s="40"/>
      <c r="R74" s="40"/>
    </row>
    <row r="75" spans="2:18" x14ac:dyDescent="0.25">
      <c r="C75" s="2"/>
      <c r="D75" s="2"/>
      <c r="E75" s="2"/>
      <c r="F75" s="40"/>
      <c r="G75" s="40"/>
      <c r="H75" s="40"/>
      <c r="I75" s="40"/>
      <c r="J75" s="40"/>
      <c r="K75" s="40"/>
      <c r="L75" s="40"/>
      <c r="M75" s="59"/>
      <c r="N75" s="40"/>
      <c r="O75" s="40"/>
      <c r="P75" s="59"/>
      <c r="Q75" s="40"/>
      <c r="R75" s="40"/>
    </row>
    <row r="76" spans="2:18" x14ac:dyDescent="0.25">
      <c r="C76" s="2"/>
      <c r="D76" s="2"/>
      <c r="E76" s="2"/>
      <c r="F76" s="40"/>
      <c r="G76" s="40"/>
      <c r="H76" s="40"/>
      <c r="I76" s="40"/>
      <c r="J76" s="40"/>
      <c r="K76" s="40"/>
      <c r="L76" s="40"/>
      <c r="M76" s="59"/>
      <c r="N76" s="40"/>
      <c r="O76" s="40"/>
      <c r="P76" s="59"/>
      <c r="Q76" s="40"/>
      <c r="R76" s="40"/>
    </row>
    <row r="77" spans="2:18" x14ac:dyDescent="0.25">
      <c r="C77" s="2"/>
      <c r="D77" s="2"/>
      <c r="E77" s="2"/>
      <c r="F77" s="40"/>
      <c r="G77" s="40"/>
      <c r="H77" s="40"/>
      <c r="I77" s="40"/>
      <c r="J77" s="40"/>
      <c r="K77" s="40"/>
      <c r="L77" s="40"/>
      <c r="M77" s="59"/>
      <c r="N77" s="40"/>
      <c r="O77" s="40"/>
      <c r="P77" s="59"/>
      <c r="Q77" s="40"/>
      <c r="R77" s="40"/>
    </row>
    <row r="78" spans="2:18" x14ac:dyDescent="0.25">
      <c r="C78" s="2"/>
      <c r="D78" s="2"/>
      <c r="E78" s="2"/>
      <c r="F78" s="40"/>
      <c r="G78" s="40"/>
      <c r="H78" s="40"/>
      <c r="I78" s="40"/>
      <c r="J78" s="40"/>
      <c r="K78" s="40"/>
      <c r="L78" s="40"/>
      <c r="M78" s="59"/>
      <c r="N78" s="40"/>
      <c r="O78" s="40"/>
      <c r="P78" s="59"/>
      <c r="Q78" s="40"/>
      <c r="R78" s="40"/>
    </row>
    <row r="79" spans="2:18" x14ac:dyDescent="0.25">
      <c r="C79" s="2"/>
      <c r="D79" s="2"/>
      <c r="E79" s="2"/>
      <c r="F79" s="40"/>
      <c r="G79" s="40"/>
      <c r="H79" s="40"/>
      <c r="I79" s="40"/>
      <c r="J79" s="40"/>
      <c r="K79" s="40"/>
      <c r="L79" s="40"/>
      <c r="M79" s="59"/>
      <c r="N79" s="40"/>
      <c r="O79" s="40"/>
      <c r="P79" s="59"/>
      <c r="Q79" s="40"/>
      <c r="R79" s="40"/>
    </row>
    <row r="80" spans="2:18" x14ac:dyDescent="0.25">
      <c r="C80" s="2"/>
      <c r="D80" s="2"/>
      <c r="E80" s="2"/>
      <c r="F80" s="40"/>
      <c r="G80" s="40"/>
      <c r="H80" s="40"/>
      <c r="I80" s="40"/>
      <c r="J80" s="40"/>
      <c r="K80" s="40"/>
      <c r="L80" s="40"/>
      <c r="M80" s="59"/>
      <c r="N80" s="40"/>
      <c r="O80" s="40"/>
      <c r="P80" s="59"/>
      <c r="Q80" s="40"/>
      <c r="R80" s="40"/>
    </row>
    <row r="81" spans="3:18" x14ac:dyDescent="0.25">
      <c r="C81" s="2"/>
      <c r="D81" s="2"/>
      <c r="E81" s="2"/>
      <c r="F81" s="40"/>
      <c r="G81" s="40"/>
      <c r="H81" s="40"/>
      <c r="I81" s="40"/>
      <c r="J81" s="40"/>
      <c r="K81" s="40"/>
      <c r="L81" s="40"/>
      <c r="M81" s="59"/>
      <c r="N81" s="40"/>
      <c r="O81" s="40"/>
      <c r="P81" s="59"/>
      <c r="Q81" s="40"/>
      <c r="R81" s="40"/>
    </row>
    <row r="82" spans="3:18" x14ac:dyDescent="0.25">
      <c r="C82" s="2"/>
      <c r="D82" s="2"/>
      <c r="E82" s="2"/>
      <c r="F82" s="40"/>
      <c r="G82" s="40"/>
      <c r="H82" s="40"/>
      <c r="I82" s="40"/>
      <c r="J82" s="40"/>
      <c r="K82" s="40"/>
      <c r="L82" s="40"/>
      <c r="M82" s="59"/>
      <c r="N82" s="40"/>
      <c r="O82" s="40"/>
      <c r="P82" s="59"/>
      <c r="Q82" s="40"/>
      <c r="R82" s="40"/>
    </row>
    <row r="83" spans="3:18" x14ac:dyDescent="0.25">
      <c r="C83" s="2"/>
      <c r="D83" s="2"/>
      <c r="E83" s="2"/>
      <c r="F83" s="40"/>
      <c r="G83" s="40"/>
      <c r="H83" s="40"/>
      <c r="I83" s="40"/>
      <c r="J83" s="40"/>
      <c r="K83" s="40"/>
      <c r="L83" s="40"/>
      <c r="M83" s="59"/>
      <c r="N83" s="40"/>
      <c r="O83" s="40"/>
      <c r="P83" s="59"/>
      <c r="Q83" s="40"/>
      <c r="R83" s="40"/>
    </row>
    <row r="84" spans="3:18" ht="15.75" thickBot="1" x14ac:dyDescent="0.3"/>
    <row r="85" spans="3:18" x14ac:dyDescent="0.25">
      <c r="D85" s="3" t="s">
        <v>23</v>
      </c>
      <c r="E85" s="5"/>
      <c r="F85" s="45" t="s">
        <v>7</v>
      </c>
      <c r="G85" s="4"/>
      <c r="H85" s="4"/>
      <c r="I85" s="4"/>
      <c r="J85" s="5"/>
      <c r="K85" s="45" t="str">
        <f>J3</f>
        <v>Big Pot</v>
      </c>
      <c r="L85" s="4"/>
      <c r="M85" s="4"/>
      <c r="N85" s="5"/>
    </row>
    <row r="86" spans="3:18" x14ac:dyDescent="0.25">
      <c r="D86" s="12"/>
      <c r="E86" s="13"/>
      <c r="F86" s="12" t="s">
        <v>24</v>
      </c>
      <c r="G86" s="2" t="s">
        <v>25</v>
      </c>
      <c r="H86" s="2" t="s">
        <v>26</v>
      </c>
      <c r="I86" s="2"/>
      <c r="J86" s="13" t="s">
        <v>27</v>
      </c>
      <c r="K86" s="12" t="s">
        <v>24</v>
      </c>
      <c r="L86" s="2" t="s">
        <v>25</v>
      </c>
      <c r="M86" s="2" t="s">
        <v>26</v>
      </c>
      <c r="N86" s="13" t="s">
        <v>27</v>
      </c>
    </row>
    <row r="87" spans="3:18" x14ac:dyDescent="0.25">
      <c r="D87" s="12"/>
      <c r="E87" s="46" t="s">
        <v>15</v>
      </c>
      <c r="F87" s="47">
        <f>M5</f>
        <v>1065.7333431782592</v>
      </c>
      <c r="G87" s="40">
        <f>M9</f>
        <v>0.52779348239733381</v>
      </c>
      <c r="H87" s="24">
        <f>N5</f>
        <v>37.636732996562159</v>
      </c>
      <c r="I87" s="24"/>
      <c r="J87" s="48">
        <f>N9</f>
        <v>3.7743408909578433E-2</v>
      </c>
      <c r="K87" s="47">
        <f>P5</f>
        <v>1093.4099026021413</v>
      </c>
      <c r="L87" s="40">
        <f>P9</f>
        <v>0.53784359404690452</v>
      </c>
      <c r="M87" s="24">
        <f>Q5</f>
        <v>115.56949869749918</v>
      </c>
      <c r="N87" s="48">
        <f>Q9</f>
        <v>8.1096478843610084E-2</v>
      </c>
    </row>
    <row r="88" spans="3:18" x14ac:dyDescent="0.25">
      <c r="D88" s="12"/>
      <c r="E88" s="46" t="s">
        <v>16</v>
      </c>
      <c r="F88" s="47">
        <f>M6</f>
        <v>818.36482790455102</v>
      </c>
      <c r="G88" s="40">
        <f>M10</f>
        <v>0.59793625764288849</v>
      </c>
      <c r="H88" s="24">
        <f>N6</f>
        <v>101.39352569714904</v>
      </c>
      <c r="I88" s="24"/>
      <c r="J88" s="48">
        <f>N10</f>
        <v>2.9670121257676971E-2</v>
      </c>
      <c r="K88" s="47">
        <f>P6</f>
        <v>768.42448162335586</v>
      </c>
      <c r="L88" s="40">
        <f>P10</f>
        <v>0.60923661381403449</v>
      </c>
      <c r="M88" s="24">
        <f>Q6</f>
        <v>25.272472641192547</v>
      </c>
      <c r="N88" s="48">
        <f>Q10</f>
        <v>2.3497864128931886E-2</v>
      </c>
    </row>
    <row r="89" spans="3:18" ht="15.75" thickBot="1" x14ac:dyDescent="0.3">
      <c r="D89" s="28"/>
      <c r="E89" s="49" t="s">
        <v>17</v>
      </c>
      <c r="F89" s="50">
        <f>M7</f>
        <v>279.7287910307366</v>
      </c>
      <c r="G89" s="43">
        <f>M11</f>
        <v>0.49693262211903422</v>
      </c>
      <c r="H89" s="32">
        <f>N7</f>
        <v>87.465246828564929</v>
      </c>
      <c r="I89" s="32"/>
      <c r="J89" s="51">
        <f>N11</f>
        <v>7.3520751739064971E-2</v>
      </c>
      <c r="K89" s="50">
        <f>P7</f>
        <v>345.34133885586726</v>
      </c>
      <c r="L89" s="43">
        <f>P11</f>
        <v>0.29626197725818076</v>
      </c>
      <c r="M89" s="32">
        <f>Q7</f>
        <v>129.98074278144941</v>
      </c>
      <c r="N89" s="51">
        <f>Q11</f>
        <v>0.18322178440504117</v>
      </c>
    </row>
    <row r="90" spans="3:18" x14ac:dyDescent="0.25">
      <c r="C90" s="2"/>
      <c r="D90" s="52"/>
      <c r="E90" s="53"/>
      <c r="F90" s="54"/>
      <c r="G90" s="55"/>
      <c r="H90" s="54"/>
      <c r="I90" s="54"/>
      <c r="J90" s="53"/>
      <c r="K90" s="54"/>
      <c r="L90" s="55"/>
      <c r="M90" s="56"/>
      <c r="N90" s="57"/>
      <c r="O90" s="56"/>
    </row>
    <row r="91" spans="3:18" x14ac:dyDescent="0.25">
      <c r="C91" s="58" t="s">
        <v>28</v>
      </c>
      <c r="D91" s="58"/>
      <c r="E91" s="58"/>
      <c r="F91" s="58"/>
      <c r="G91" s="58"/>
      <c r="H91" s="58" t="s">
        <v>29</v>
      </c>
      <c r="I91" s="58"/>
    </row>
    <row r="113" spans="3:9" x14ac:dyDescent="0.25">
      <c r="C113" s="58" t="s">
        <v>28</v>
      </c>
      <c r="D113" s="58"/>
      <c r="E113" s="58"/>
      <c r="F113" s="58"/>
      <c r="G113" s="58"/>
      <c r="H113" s="58" t="s">
        <v>30</v>
      </c>
      <c r="I113" s="58"/>
    </row>
  </sheetData>
  <mergeCells count="2">
    <mergeCell ref="F3:H3"/>
    <mergeCell ref="J3:L3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50"/>
  <sheetViews>
    <sheetView zoomScaleNormal="100" workbookViewId="0">
      <selection activeCell="S18" sqref="S18"/>
    </sheetView>
  </sheetViews>
  <sheetFormatPr defaultColWidth="9.140625" defaultRowHeight="15" x14ac:dyDescent="0.25"/>
  <cols>
    <col min="1" max="1" width="31.28515625" style="1" bestFit="1" customWidth="1"/>
    <col min="2" max="8" width="9.140625" style="1"/>
    <col min="9" max="9" width="12" style="1" bestFit="1" customWidth="1"/>
    <col min="10" max="11" width="9.140625" style="1"/>
    <col min="12" max="12" width="12" style="1" bestFit="1" customWidth="1"/>
    <col min="13" max="16384" width="9.140625" style="1"/>
  </cols>
  <sheetData>
    <row r="1" spans="1:18" x14ac:dyDescent="0.25">
      <c r="A1" s="60" t="s">
        <v>47</v>
      </c>
      <c r="B1" s="2"/>
      <c r="C1" s="2"/>
      <c r="D1" s="2"/>
      <c r="E1" s="2"/>
      <c r="F1" s="2"/>
      <c r="G1" s="2"/>
      <c r="H1" s="2"/>
      <c r="I1" s="2"/>
      <c r="J1" s="2"/>
      <c r="K1" s="2" t="s">
        <v>53</v>
      </c>
      <c r="L1" s="2"/>
      <c r="M1" s="2"/>
      <c r="N1" s="2"/>
      <c r="O1" s="2"/>
      <c r="P1" s="2"/>
    </row>
    <row r="2" spans="1:18" x14ac:dyDescent="0.25">
      <c r="A2" s="2" t="s">
        <v>48</v>
      </c>
      <c r="B2" s="2"/>
      <c r="C2" s="2" t="s">
        <v>36</v>
      </c>
      <c r="D2" s="2" t="s">
        <v>37</v>
      </c>
      <c r="E2" s="2" t="s">
        <v>38</v>
      </c>
      <c r="F2" s="2" t="s">
        <v>31</v>
      </c>
      <c r="G2" s="2" t="s">
        <v>32</v>
      </c>
      <c r="H2" s="2" t="s">
        <v>33</v>
      </c>
      <c r="I2" s="2" t="s">
        <v>34</v>
      </c>
      <c r="J2" s="2" t="s">
        <v>35</v>
      </c>
      <c r="K2" s="2" t="s">
        <v>36</v>
      </c>
      <c r="L2" s="2" t="s">
        <v>37</v>
      </c>
      <c r="M2" s="2" t="s">
        <v>38</v>
      </c>
      <c r="N2" s="2" t="s">
        <v>31</v>
      </c>
      <c r="O2" s="2" t="s">
        <v>32</v>
      </c>
      <c r="P2" s="2" t="s">
        <v>33</v>
      </c>
      <c r="Q2" s="2" t="s">
        <v>34</v>
      </c>
      <c r="R2" s="2" t="s">
        <v>35</v>
      </c>
    </row>
    <row r="3" spans="1:18" x14ac:dyDescent="0.25">
      <c r="A3" s="2" t="s">
        <v>51</v>
      </c>
      <c r="B3" s="62" t="s">
        <v>40</v>
      </c>
      <c r="C3" s="100">
        <v>0.64236818312783783</v>
      </c>
      <c r="D3" s="98">
        <v>0.69417379307383009</v>
      </c>
      <c r="E3" s="98">
        <v>0.55433809936384426</v>
      </c>
      <c r="F3" s="98">
        <v>0.71060670433200313</v>
      </c>
      <c r="G3" s="98">
        <v>0.73280535725128604</v>
      </c>
      <c r="H3" s="98">
        <v>0.91971270175870778</v>
      </c>
      <c r="I3" s="98">
        <v>0.77225661606316509</v>
      </c>
      <c r="J3" s="98">
        <v>0.81599649863320589</v>
      </c>
      <c r="K3" s="83">
        <f>'Global Power-Effic'!K27</f>
        <v>0.53539561334640873</v>
      </c>
      <c r="L3" s="83">
        <f>'Global Power-Effic'!L27</f>
        <v>0.49307387935967822</v>
      </c>
      <c r="M3" s="83">
        <f>'Global Power-Effic'!M27</f>
        <v>0.61504482275882288</v>
      </c>
      <c r="N3" s="83">
        <f>'Global Power-Effic'!N27</f>
        <v>0.49217238467923663</v>
      </c>
      <c r="O3" s="83">
        <f>'Global Power-Effic'!O27</f>
        <v>0.4719482808712121</v>
      </c>
      <c r="P3" s="83">
        <f>'Global Power-Effic'!P27</f>
        <v>0.36959547435064932</v>
      </c>
      <c r="Q3" s="83">
        <f>'Global Power-Effic'!Q27</f>
        <v>0.44121471936026946</v>
      </c>
      <c r="R3" s="83">
        <f>'Global Power-Effic'!R27</f>
        <v>0.42053639638928259</v>
      </c>
    </row>
    <row r="4" spans="1:18" x14ac:dyDescent="0.25">
      <c r="A4" s="2" t="s">
        <v>49</v>
      </c>
      <c r="B4" s="62" t="s">
        <v>40</v>
      </c>
      <c r="C4" s="100">
        <v>0.59851320743115577</v>
      </c>
      <c r="D4" s="98">
        <v>0.64392896762838969</v>
      </c>
      <c r="E4" s="98">
        <v>0.55805198930437439</v>
      </c>
      <c r="F4" s="98">
        <v>0.77677119628339142</v>
      </c>
      <c r="G4" s="98">
        <v>0.69817027817722033</v>
      </c>
      <c r="H4" s="98">
        <v>1.0937853107344633</v>
      </c>
      <c r="I4" s="98">
        <v>0.59688065599754392</v>
      </c>
      <c r="J4" s="98">
        <v>0.8174555663356935</v>
      </c>
      <c r="K4" s="83">
        <f>'Global Power-Effic'!K28</f>
        <v>0.56573303541011455</v>
      </c>
      <c r="L4" s="83">
        <f>'Global Power-Effic'!L28</f>
        <v>0.54459594024179614</v>
      </c>
      <c r="M4" s="83">
        <f>'Global Power-Effic'!M28</f>
        <v>0.60684839597449192</v>
      </c>
      <c r="N4" s="83">
        <f>'Global Power-Effic'!N28</f>
        <v>0.43648770112744606</v>
      </c>
      <c r="O4" s="83">
        <f>'Global Power-Effic'!O28</f>
        <v>0.49235004526515141</v>
      </c>
      <c r="P4" s="83">
        <f>'Global Power-Effic'!P28</f>
        <v>0.31711736914600552</v>
      </c>
      <c r="Q4" s="83">
        <f>'Global Power-Effic'!Q28</f>
        <v>0.5663213832535885</v>
      </c>
      <c r="R4" s="83">
        <f>'Global Power-Effic'!R28</f>
        <v>0.44003556742042571</v>
      </c>
    </row>
    <row r="5" spans="1:18" x14ac:dyDescent="0.25">
      <c r="A5" s="2"/>
      <c r="B5" s="62" t="s">
        <v>40</v>
      </c>
      <c r="C5" s="100">
        <v>0.65218003473037034</v>
      </c>
      <c r="D5" s="98">
        <v>0.75585804887081742</v>
      </c>
      <c r="E5" s="98">
        <v>0.54596888260254606</v>
      </c>
      <c r="F5" s="98">
        <v>0.71947325341457125</v>
      </c>
      <c r="G5" s="98">
        <v>0.7299845293051459</v>
      </c>
      <c r="H5" s="98">
        <v>1.0294006099271724</v>
      </c>
      <c r="I5" s="98">
        <v>0.6540145985401461</v>
      </c>
      <c r="J5" s="98">
        <v>0.87693316983106295</v>
      </c>
      <c r="K5" s="83">
        <f>'Global Power-Effic'!K29</f>
        <v>0.51913413566390798</v>
      </c>
      <c r="L5" s="83">
        <f>'Global Power-Effic'!L29</f>
        <v>0.4566454019674101</v>
      </c>
      <c r="M5" s="83">
        <f>'Global Power-Effic'!M29</f>
        <v>0.6227653349222797</v>
      </c>
      <c r="N5" s="83">
        <f>'Global Power-Effic'!N29</f>
        <v>0.49348532206413831</v>
      </c>
      <c r="O5" s="83">
        <f>'Global Power-Effic'!O29</f>
        <v>0.46688106290909093</v>
      </c>
      <c r="P5" s="83">
        <f>'Global Power-Effic'!P29</f>
        <v>0.3349859417613637</v>
      </c>
      <c r="Q5" s="83">
        <f>'Global Power-Effic'!Q29</f>
        <v>0.51683305454545458</v>
      </c>
      <c r="R5" s="83">
        <f>'Global Power-Effic'!R29</f>
        <v>0.40854731772053943</v>
      </c>
    </row>
    <row r="6" spans="1:18" x14ac:dyDescent="0.25">
      <c r="A6" s="2"/>
      <c r="B6" s="62" t="s">
        <v>41</v>
      </c>
      <c r="C6" s="100">
        <v>0.76413151066049601</v>
      </c>
      <c r="D6" s="98">
        <v>0.60434761112118263</v>
      </c>
      <c r="E6" s="98">
        <v>0.56728773686415013</v>
      </c>
      <c r="F6" s="98">
        <v>0.60605816038427451</v>
      </c>
      <c r="G6" s="98">
        <v>0.61055722156817605</v>
      </c>
      <c r="H6" s="98">
        <v>0.81030583357910624</v>
      </c>
      <c r="I6" s="98">
        <v>0.74606517796104488</v>
      </c>
      <c r="J6" s="98">
        <v>0.65297972592390219</v>
      </c>
      <c r="K6" s="83">
        <f>'Global Power-Effic'!K30</f>
        <v>0.44147972433093791</v>
      </c>
      <c r="L6" s="83">
        <f>'Global Power-Effic'!L30</f>
        <v>0.56721927474775025</v>
      </c>
      <c r="M6" s="83">
        <f>'Global Power-Effic'!M30</f>
        <v>0.59960354478164302</v>
      </c>
      <c r="N6" s="83">
        <f>'Global Power-Effic'!N30</f>
        <v>0.58074711471942786</v>
      </c>
      <c r="O6" s="83">
        <f>'Global Power-Effic'!O30</f>
        <v>0.55343527056277053</v>
      </c>
      <c r="P6" s="83">
        <f>'Global Power-Effic'!P30</f>
        <v>0.42356052561497348</v>
      </c>
      <c r="Q6" s="83">
        <f>'Global Power-Effic'!Q30</f>
        <v>0.50123941093990743</v>
      </c>
      <c r="R6" s="83">
        <f>'Global Power-Effic'!R30</f>
        <v>0.52441966230297843</v>
      </c>
    </row>
    <row r="7" spans="1:18" x14ac:dyDescent="0.25">
      <c r="A7" s="2"/>
      <c r="B7" s="62" t="s">
        <v>41</v>
      </c>
      <c r="C7" s="100">
        <v>0.54642915246645296</v>
      </c>
      <c r="D7" s="98">
        <v>0.63234922960594397</v>
      </c>
      <c r="E7" s="98">
        <v>0.49816016900326487</v>
      </c>
      <c r="F7" s="98">
        <v>0.58923704961866996</v>
      </c>
      <c r="G7" s="98">
        <v>0.61222927986530962</v>
      </c>
      <c r="H7" s="98">
        <v>0.78895330886905679</v>
      </c>
      <c r="I7" s="98">
        <v>0.68254847645429351</v>
      </c>
      <c r="J7" s="98">
        <v>0.64256811559036509</v>
      </c>
      <c r="K7" s="83">
        <f>'Global Power-Effic'!K31</f>
        <v>0.62165866862812236</v>
      </c>
      <c r="L7" s="83">
        <f>'Global Power-Effic'!L31</f>
        <v>0.55303713911917107</v>
      </c>
      <c r="M7" s="83">
        <f>'Global Power-Effic'!M31</f>
        <v>0.68147997985031661</v>
      </c>
      <c r="N7" s="83">
        <f>'Global Power-Effic'!N31</f>
        <v>0.58204733705730216</v>
      </c>
      <c r="O7" s="83">
        <f>'Global Power-Effic'!O31</f>
        <v>0.56614321909090914</v>
      </c>
      <c r="P7" s="83">
        <f>'Global Power-Effic'!P31</f>
        <v>0.42318231261363637</v>
      </c>
      <c r="Q7" s="83">
        <f>'Global Power-Effic'!Q31</f>
        <v>0.50710309862012992</v>
      </c>
      <c r="R7" s="83">
        <f>'Global Power-Effic'!R31</f>
        <v>0.52681238430039956</v>
      </c>
    </row>
    <row r="8" spans="1:18" x14ac:dyDescent="0.25">
      <c r="A8" s="2"/>
      <c r="B8" s="62" t="s">
        <v>41</v>
      </c>
      <c r="C8" s="100">
        <v>0.57608482294216612</v>
      </c>
      <c r="D8" s="98">
        <v>0.57281863062091931</v>
      </c>
      <c r="E8" s="98">
        <v>0.52630243840568214</v>
      </c>
      <c r="F8" s="98">
        <v>0.61199855779028389</v>
      </c>
      <c r="G8" s="98">
        <v>0.65131972789115644</v>
      </c>
      <c r="H8" s="98">
        <v>0.91295777570287362</v>
      </c>
      <c r="I8" s="98">
        <v>0.67948858188931283</v>
      </c>
      <c r="J8" s="98">
        <v>0.65166900420757345</v>
      </c>
      <c r="K8" s="83">
        <f>'Global Power-Effic'!K32</f>
        <v>0.58731123415781195</v>
      </c>
      <c r="L8" s="83">
        <f>'Global Power-Effic'!L32</f>
        <v>0.59197675424582608</v>
      </c>
      <c r="M8" s="83">
        <f>'Global Power-Effic'!M32</f>
        <v>0.64088314335060437</v>
      </c>
      <c r="N8" s="83">
        <f>'Global Power-Effic'!N32</f>
        <v>0.55221311243446869</v>
      </c>
      <c r="O8" s="83">
        <f>'Global Power-Effic'!O32</f>
        <v>0.52082378402406404</v>
      </c>
      <c r="P8" s="83">
        <f>'Global Power-Effic'!P32</f>
        <v>0.3735734799242425</v>
      </c>
      <c r="Q8" s="83">
        <f>'Global Power-Effic'!Q32</f>
        <v>0.50130416346801354</v>
      </c>
      <c r="R8" s="83">
        <f>'Global Power-Effic'!R32</f>
        <v>0.51859697399440563</v>
      </c>
    </row>
    <row r="9" spans="1:18" x14ac:dyDescent="0.25">
      <c r="A9" s="2"/>
      <c r="B9" s="14" t="s">
        <v>43</v>
      </c>
      <c r="C9" s="100">
        <v>32.695361403961378</v>
      </c>
      <c r="D9" s="101">
        <v>36.165126244784751</v>
      </c>
      <c r="E9" s="101">
        <v>28.641778433001118</v>
      </c>
      <c r="F9" s="101">
        <v>16.718569348711863</v>
      </c>
      <c r="G9" s="101">
        <v>16.370910338891306</v>
      </c>
      <c r="H9" s="101">
        <v>23.052262291063204</v>
      </c>
      <c r="I9" s="101">
        <v>15.326908110612537</v>
      </c>
      <c r="J9" s="101">
        <v>14.81065918653576</v>
      </c>
      <c r="K9" s="85"/>
      <c r="L9" s="101"/>
      <c r="M9" s="85"/>
      <c r="N9" s="85"/>
      <c r="O9" s="2"/>
      <c r="P9" s="2"/>
    </row>
    <row r="10" spans="1:18" x14ac:dyDescent="0.25">
      <c r="A10" s="2"/>
      <c r="B10" s="14" t="s">
        <v>11</v>
      </c>
      <c r="C10" s="100">
        <v>1.480641860877647</v>
      </c>
      <c r="D10" s="99">
        <v>2.9047608366610564</v>
      </c>
      <c r="E10" s="85">
        <v>0.32068467411603929</v>
      </c>
      <c r="F10" s="85">
        <v>0.81625456647302541</v>
      </c>
      <c r="G10" s="85">
        <v>0.43713752670285089</v>
      </c>
      <c r="H10" s="85">
        <v>2.0003034397059016</v>
      </c>
      <c r="I10" s="85">
        <v>2.032835431646784</v>
      </c>
      <c r="J10" s="85">
        <v>19.018069960605775</v>
      </c>
      <c r="K10" s="85"/>
      <c r="L10" s="101"/>
      <c r="M10" s="85"/>
      <c r="N10" s="85"/>
      <c r="O10" s="2"/>
      <c r="P10" s="2"/>
    </row>
    <row r="11" spans="1:18" x14ac:dyDescent="0.25">
      <c r="A11" s="2"/>
      <c r="B11" s="14" t="s">
        <v>12</v>
      </c>
      <c r="C11" s="61">
        <v>4.5285991568768898E-2</v>
      </c>
      <c r="D11" s="54">
        <v>8.0319388822261945E-2</v>
      </c>
      <c r="E11" s="85">
        <v>1.1196395323921148E-2</v>
      </c>
      <c r="F11" s="85">
        <v>4.882323059155276E-2</v>
      </c>
      <c r="G11" s="85">
        <v>2.6702090333020255E-2</v>
      </c>
      <c r="H11" s="85">
        <v>8.677254381585664E-2</v>
      </c>
      <c r="I11" s="85">
        <v>0.13263180133762426</v>
      </c>
      <c r="J11" s="85">
        <v>0.79018776389085532</v>
      </c>
      <c r="K11" s="85"/>
    </row>
    <row r="12" spans="1:18" x14ac:dyDescent="0.25">
      <c r="A12" s="2"/>
      <c r="B12" s="14" t="s">
        <v>44</v>
      </c>
      <c r="C12" s="100">
        <v>32.584550709311138</v>
      </c>
      <c r="D12" s="101">
        <v>31.252426102729633</v>
      </c>
      <c r="E12" s="101">
        <v>27.491370367411005</v>
      </c>
      <c r="F12" s="101">
        <v>13.691619452979003</v>
      </c>
      <c r="G12" s="101">
        <v>14.197774464580624</v>
      </c>
      <c r="H12" s="101">
        <v>19.031946349629063</v>
      </c>
      <c r="I12" s="101">
        <v>15.97047148715645</v>
      </c>
      <c r="J12" s="101">
        <v>4.154931418002239E-2</v>
      </c>
      <c r="K12" s="85"/>
      <c r="L12" s="101"/>
      <c r="M12" s="85"/>
      <c r="N12" s="85"/>
      <c r="O12" s="2"/>
      <c r="P12" s="2"/>
    </row>
    <row r="13" spans="1:18" x14ac:dyDescent="0.25">
      <c r="A13" s="2"/>
      <c r="B13" s="14" t="s">
        <v>11</v>
      </c>
      <c r="C13" s="100">
        <v>6.117330704912372</v>
      </c>
      <c r="D13" s="99">
        <v>1.5431456792168896</v>
      </c>
      <c r="E13" s="85">
        <v>1.801142727267764</v>
      </c>
      <c r="F13" s="85">
        <v>0.26832372063968657</v>
      </c>
      <c r="G13" s="85">
        <v>0.52424358695089157</v>
      </c>
      <c r="H13" s="85">
        <v>1.5067130353189757</v>
      </c>
      <c r="I13" s="85">
        <v>0.85422390133841142</v>
      </c>
      <c r="J13" s="85">
        <v>14.751642770620007</v>
      </c>
      <c r="K13" s="85"/>
      <c r="L13" s="101"/>
      <c r="M13" s="85"/>
      <c r="N13" s="85"/>
      <c r="O13" s="2"/>
      <c r="P13" s="2"/>
    </row>
    <row r="14" spans="1:18" x14ac:dyDescent="0.25">
      <c r="A14" s="2"/>
      <c r="B14" s="14" t="s">
        <v>12</v>
      </c>
      <c r="C14" s="61">
        <v>0.18773715063575591</v>
      </c>
      <c r="D14" s="54">
        <v>4.9376828350683119E-2</v>
      </c>
      <c r="E14" s="85">
        <v>6.5516658616730367E-2</v>
      </c>
      <c r="F14" s="85">
        <v>1.959766129647323E-2</v>
      </c>
      <c r="G14" s="85">
        <v>3.6924349535114045E-2</v>
      </c>
      <c r="H14" s="85">
        <v>7.91675747524552E-2</v>
      </c>
      <c r="I14" s="85">
        <v>5.348770711155168E-2</v>
      </c>
      <c r="J14" s="85">
        <v>0.12888113650397742</v>
      </c>
      <c r="K14" s="85"/>
      <c r="L14" s="101"/>
      <c r="M14" s="85"/>
      <c r="N14" s="85"/>
      <c r="O14" s="2"/>
      <c r="P14" s="2"/>
    </row>
    <row r="15" spans="1:18" x14ac:dyDescent="0.25">
      <c r="A15" s="2"/>
      <c r="B15" s="2"/>
      <c r="C15" s="83"/>
      <c r="D15" s="83"/>
      <c r="E15" s="83"/>
      <c r="F15" s="83"/>
      <c r="G15" s="83"/>
      <c r="H15" s="83"/>
      <c r="I15" s="97"/>
      <c r="J15" s="85"/>
      <c r="K15" s="85"/>
      <c r="L15" s="101"/>
      <c r="M15" s="85"/>
      <c r="N15" s="85"/>
      <c r="O15" s="2"/>
      <c r="P15" s="2"/>
    </row>
    <row r="16" spans="1:18" x14ac:dyDescent="0.25">
      <c r="A16" s="2"/>
      <c r="B16" s="62"/>
      <c r="K16" s="85"/>
      <c r="L16" s="97"/>
      <c r="M16" s="85"/>
      <c r="N16" s="85"/>
      <c r="O16" s="2"/>
      <c r="P16" s="2"/>
    </row>
    <row r="17" spans="1:17" x14ac:dyDescent="0.25">
      <c r="A17" s="2"/>
      <c r="B17" s="62"/>
      <c r="K17" s="85"/>
      <c r="L17" s="97"/>
      <c r="M17" s="85"/>
      <c r="N17" s="85"/>
      <c r="O17" s="2"/>
      <c r="P17" s="2"/>
    </row>
    <row r="18" spans="1:17" x14ac:dyDescent="0.25">
      <c r="A18" s="2"/>
      <c r="B18" s="62"/>
      <c r="K18" s="85"/>
      <c r="L18" s="97"/>
      <c r="M18" s="85"/>
      <c r="N18" s="85"/>
      <c r="O18" s="2"/>
      <c r="P18" s="2"/>
    </row>
    <row r="19" spans="1:17" x14ac:dyDescent="0.25">
      <c r="A19" s="2"/>
      <c r="B19" s="62"/>
      <c r="K19" s="85"/>
      <c r="L19" s="97"/>
      <c r="M19" s="85"/>
      <c r="N19" s="85"/>
      <c r="O19" s="2"/>
      <c r="P19" s="2"/>
    </row>
    <row r="20" spans="1:17" x14ac:dyDescent="0.25">
      <c r="A20" s="2"/>
      <c r="B20" s="62"/>
      <c r="K20" s="85"/>
      <c r="L20" s="97"/>
      <c r="M20" s="85"/>
      <c r="N20" s="85"/>
      <c r="O20" s="2"/>
      <c r="P20" s="2"/>
    </row>
    <row r="21" spans="1:17" x14ac:dyDescent="0.25">
      <c r="A21" s="2"/>
      <c r="B21" s="62"/>
      <c r="K21" s="85"/>
      <c r="L21" s="97"/>
      <c r="M21" s="85"/>
      <c r="N21" s="85"/>
      <c r="O21" s="2"/>
      <c r="P21" s="2"/>
    </row>
    <row r="22" spans="1:17" x14ac:dyDescent="0.25">
      <c r="A22" s="2"/>
      <c r="K22" s="85"/>
      <c r="L22" s="97"/>
      <c r="M22" s="85"/>
      <c r="N22" s="85"/>
      <c r="O22" s="2"/>
      <c r="P22" s="2"/>
    </row>
    <row r="23" spans="1:17" x14ac:dyDescent="0.25">
      <c r="A23" s="2"/>
      <c r="K23" s="85"/>
      <c r="L23" s="97"/>
      <c r="M23" s="85"/>
      <c r="N23" s="85"/>
      <c r="O23" s="2"/>
      <c r="P23" s="2"/>
    </row>
    <row r="24" spans="1:17" x14ac:dyDescent="0.25">
      <c r="A24" s="2"/>
      <c r="K24" s="85"/>
      <c r="L24" s="97"/>
      <c r="M24" s="85"/>
      <c r="N24" s="85"/>
      <c r="O24" s="2"/>
      <c r="P24" s="2"/>
    </row>
    <row r="25" spans="1:17" x14ac:dyDescent="0.25">
      <c r="A25" s="2"/>
      <c r="K25" s="85"/>
      <c r="L25" s="97"/>
      <c r="M25" s="85"/>
      <c r="N25" s="85"/>
      <c r="O25" s="2"/>
      <c r="P25" s="2"/>
    </row>
    <row r="26" spans="1:17" x14ac:dyDescent="0.25">
      <c r="A26" s="2"/>
      <c r="K26" s="83"/>
      <c r="L26" s="83"/>
      <c r="M26" s="85"/>
      <c r="N26" s="85"/>
      <c r="O26" s="2"/>
      <c r="P26" s="2"/>
    </row>
    <row r="27" spans="1:17" x14ac:dyDescent="0.25">
      <c r="A27" s="2"/>
      <c r="K27" s="83"/>
      <c r="L27" s="83"/>
      <c r="M27" s="2"/>
      <c r="N27" s="2"/>
      <c r="O27" s="2"/>
      <c r="P27" s="2"/>
    </row>
    <row r="28" spans="1:17" x14ac:dyDescent="0.25">
      <c r="A28" s="2"/>
      <c r="K28" s="83"/>
      <c r="L28" s="83"/>
      <c r="M28" s="2"/>
      <c r="N28" s="2"/>
      <c r="O28" s="2"/>
      <c r="P28" s="2"/>
    </row>
    <row r="29" spans="1:17" x14ac:dyDescent="0.25">
      <c r="A29" s="2"/>
      <c r="K29" s="83"/>
      <c r="L29" s="83"/>
      <c r="M29" s="2"/>
      <c r="N29" s="2"/>
      <c r="O29" s="2"/>
      <c r="P29" s="2"/>
    </row>
    <row r="30" spans="1:17" x14ac:dyDescent="0.25">
      <c r="K30" s="83"/>
      <c r="L30" s="83"/>
      <c r="Q30" s="2"/>
    </row>
    <row r="31" spans="1:17" x14ac:dyDescent="0.25">
      <c r="K31" s="83"/>
      <c r="L31" s="83"/>
      <c r="Q31" s="83"/>
    </row>
    <row r="32" spans="1:17" x14ac:dyDescent="0.25">
      <c r="C32" s="83"/>
      <c r="D32" s="83"/>
      <c r="E32" s="83"/>
      <c r="F32" s="83"/>
      <c r="G32" s="83"/>
      <c r="H32" s="83"/>
      <c r="I32" s="83"/>
      <c r="J32" s="83"/>
      <c r="K32" s="83"/>
      <c r="L32" s="83"/>
      <c r="Q32" s="102"/>
    </row>
    <row r="33" spans="2:17" x14ac:dyDescent="0.25">
      <c r="C33" s="83"/>
      <c r="D33" s="83"/>
      <c r="E33" s="83"/>
      <c r="F33" s="83"/>
      <c r="G33" s="83"/>
      <c r="H33" s="83"/>
      <c r="I33" s="83"/>
      <c r="J33" s="83"/>
      <c r="K33" s="83"/>
      <c r="L33" s="83"/>
      <c r="Q33" s="83"/>
    </row>
    <row r="34" spans="2:17" x14ac:dyDescent="0.25">
      <c r="C34" s="83"/>
      <c r="D34" s="83"/>
      <c r="E34" s="83"/>
      <c r="F34" s="83"/>
      <c r="G34" s="83"/>
      <c r="H34" s="83"/>
      <c r="I34" s="83"/>
      <c r="J34" s="83"/>
      <c r="K34" s="83"/>
      <c r="L34" s="83"/>
    </row>
    <row r="38" spans="2:17" x14ac:dyDescent="0.25">
      <c r="B38" s="1" t="s">
        <v>52</v>
      </c>
      <c r="C38" s="1">
        <f>C45/1000*19.3</f>
        <v>0.64236818312783783</v>
      </c>
      <c r="D38" s="1">
        <f t="shared" ref="D38:E38" si="0">D45/1000*19.3</f>
        <v>0.69417379307383009</v>
      </c>
      <c r="E38" s="1">
        <f t="shared" si="0"/>
        <v>0.55433809936384426</v>
      </c>
      <c r="F38" s="1">
        <f>F45/1000*44</f>
        <v>0.71060670433200313</v>
      </c>
      <c r="G38" s="1">
        <f t="shared" ref="G38:J38" si="1">G45/1000*44</f>
        <v>0.73280535725128604</v>
      </c>
      <c r="H38" s="1">
        <f t="shared" si="1"/>
        <v>0.91971270175870778</v>
      </c>
      <c r="I38" s="1">
        <f t="shared" si="1"/>
        <v>0.77225661606316509</v>
      </c>
      <c r="J38" s="1">
        <f t="shared" si="1"/>
        <v>0.81599649863320589</v>
      </c>
    </row>
    <row r="39" spans="2:17" x14ac:dyDescent="0.25">
      <c r="C39" s="1">
        <f t="shared" ref="C39:E39" si="2">C46/1000*19.3</f>
        <v>0.59851320743115577</v>
      </c>
      <c r="D39" s="1">
        <f t="shared" si="2"/>
        <v>0.64392896762838969</v>
      </c>
      <c r="E39" s="1">
        <f t="shared" si="2"/>
        <v>0.55805198930437439</v>
      </c>
      <c r="F39" s="1">
        <f t="shared" ref="F39:J43" si="3">F46/1000*44</f>
        <v>0.77677119628339142</v>
      </c>
      <c r="G39" s="1">
        <f t="shared" si="3"/>
        <v>0.69817027817722033</v>
      </c>
      <c r="H39" s="1">
        <f t="shared" si="3"/>
        <v>1.0937853107344633</v>
      </c>
      <c r="I39" s="1">
        <f t="shared" si="3"/>
        <v>0.59688065599754392</v>
      </c>
      <c r="J39" s="1">
        <f t="shared" si="3"/>
        <v>0.8174555663356935</v>
      </c>
    </row>
    <row r="40" spans="2:17" x14ac:dyDescent="0.25">
      <c r="C40" s="1">
        <f t="shared" ref="C40:E40" si="4">C47/1000*19.3</f>
        <v>0.65218003473037034</v>
      </c>
      <c r="D40" s="1">
        <f t="shared" si="4"/>
        <v>0.75585804887081742</v>
      </c>
      <c r="E40" s="1">
        <f t="shared" si="4"/>
        <v>0.54596888260254606</v>
      </c>
      <c r="F40" s="1">
        <f t="shared" si="3"/>
        <v>0.71947325341457125</v>
      </c>
      <c r="G40" s="1">
        <f t="shared" si="3"/>
        <v>0.7299845293051459</v>
      </c>
      <c r="H40" s="1">
        <f t="shared" si="3"/>
        <v>1.0294006099271724</v>
      </c>
      <c r="I40" s="1">
        <f t="shared" si="3"/>
        <v>0.6540145985401461</v>
      </c>
      <c r="J40" s="1">
        <f t="shared" si="3"/>
        <v>0.87693316983106295</v>
      </c>
    </row>
    <row r="41" spans="2:17" x14ac:dyDescent="0.25">
      <c r="C41" s="1">
        <f t="shared" ref="C41:E41" si="5">C48/1000*19.3</f>
        <v>0.76413151066049601</v>
      </c>
      <c r="D41" s="1">
        <f t="shared" si="5"/>
        <v>0.60434761112118263</v>
      </c>
      <c r="E41" s="1">
        <f t="shared" si="5"/>
        <v>0.56728773686415013</v>
      </c>
      <c r="F41" s="1">
        <f t="shared" si="3"/>
        <v>0.60605816038427451</v>
      </c>
      <c r="G41" s="1">
        <f t="shared" si="3"/>
        <v>0.61055722156817605</v>
      </c>
      <c r="H41" s="1">
        <f t="shared" si="3"/>
        <v>0.81030583357910624</v>
      </c>
      <c r="I41" s="1">
        <f t="shared" si="3"/>
        <v>0.74606517796104488</v>
      </c>
      <c r="J41" s="1">
        <f t="shared" si="3"/>
        <v>0.65297972592390219</v>
      </c>
      <c r="M41" s="2"/>
      <c r="N41" s="2"/>
    </row>
    <row r="42" spans="2:17" x14ac:dyDescent="0.25">
      <c r="C42" s="1">
        <f t="shared" ref="C42:E42" si="6">C49/1000*19.3</f>
        <v>0.54642915246645296</v>
      </c>
      <c r="D42" s="1">
        <f t="shared" si="6"/>
        <v>0.63234922960594397</v>
      </c>
      <c r="E42" s="1">
        <f t="shared" si="6"/>
        <v>0.49816016900326487</v>
      </c>
      <c r="F42" s="1">
        <f t="shared" si="3"/>
        <v>0.58923704961866996</v>
      </c>
      <c r="G42" s="1">
        <f t="shared" si="3"/>
        <v>0.61222927986530962</v>
      </c>
      <c r="H42" s="1">
        <f t="shared" si="3"/>
        <v>0.78895330886905679</v>
      </c>
      <c r="I42" s="1">
        <f t="shared" si="3"/>
        <v>0.68254847645429351</v>
      </c>
      <c r="J42" s="1">
        <f t="shared" si="3"/>
        <v>0.64256811559036509</v>
      </c>
    </row>
    <row r="43" spans="2:17" x14ac:dyDescent="0.25">
      <c r="C43" s="1">
        <f t="shared" ref="C43:E43" si="7">C50/1000*19.3</f>
        <v>0.57608482294216612</v>
      </c>
      <c r="D43" s="1">
        <f t="shared" si="7"/>
        <v>0.57281863062091931</v>
      </c>
      <c r="E43" s="1">
        <f t="shared" si="7"/>
        <v>0.52630243840568214</v>
      </c>
      <c r="F43" s="1">
        <f t="shared" si="3"/>
        <v>0.61199855779028389</v>
      </c>
      <c r="G43" s="1">
        <f t="shared" si="3"/>
        <v>0.65131972789115644</v>
      </c>
      <c r="H43" s="1">
        <f t="shared" si="3"/>
        <v>0.91295777570287362</v>
      </c>
      <c r="I43" s="1">
        <f t="shared" si="3"/>
        <v>0.67948858188931283</v>
      </c>
      <c r="J43" s="1">
        <f t="shared" si="3"/>
        <v>0.65166900420757345</v>
      </c>
    </row>
    <row r="45" spans="2:17" x14ac:dyDescent="0.25">
      <c r="B45" s="58" t="s">
        <v>50</v>
      </c>
      <c r="C45" s="100">
        <v>33.283325550665168</v>
      </c>
      <c r="D45" s="98">
        <v>35.967554045276174</v>
      </c>
      <c r="E45" s="98">
        <v>28.72218131418882</v>
      </c>
      <c r="F45" s="98">
        <v>16.150152371181889</v>
      </c>
      <c r="G45" s="98">
        <v>16.654667210256502</v>
      </c>
      <c r="H45" s="98">
        <v>20.902561403606995</v>
      </c>
      <c r="I45" s="98">
        <v>17.551286728708298</v>
      </c>
      <c r="J45" s="98">
        <v>18.545374968936496</v>
      </c>
    </row>
    <row r="46" spans="2:17" x14ac:dyDescent="0.25">
      <c r="B46" s="58" t="s">
        <v>50</v>
      </c>
      <c r="C46" s="100">
        <v>31.011047017158329</v>
      </c>
      <c r="D46" s="98">
        <v>33.3641952139062</v>
      </c>
      <c r="E46" s="98">
        <v>28.914610844786235</v>
      </c>
      <c r="F46" s="98">
        <v>17.653890824622533</v>
      </c>
      <c r="G46" s="98">
        <v>15.867506322209554</v>
      </c>
      <c r="H46" s="98">
        <v>24.858757062146893</v>
      </c>
      <c r="I46" s="98">
        <v>13.565469454489634</v>
      </c>
      <c r="J46" s="98">
        <v>18.57853559853849</v>
      </c>
    </row>
    <row r="47" spans="2:17" x14ac:dyDescent="0.25">
      <c r="B47" s="58" t="s">
        <v>50</v>
      </c>
      <c r="C47" s="100">
        <v>33.791711644060641</v>
      </c>
      <c r="D47" s="98">
        <v>39.163629475171888</v>
      </c>
      <c r="E47" s="98">
        <v>28.288543140028295</v>
      </c>
      <c r="F47" s="98">
        <v>16.351664850331165</v>
      </c>
      <c r="G47" s="98">
        <v>16.59055748420786</v>
      </c>
      <c r="H47" s="98">
        <v>23.395468407435736</v>
      </c>
      <c r="I47" s="98">
        <v>14.863968148639684</v>
      </c>
      <c r="J47" s="98">
        <v>19.930299314342339</v>
      </c>
    </row>
    <row r="48" spans="2:17" x14ac:dyDescent="0.25">
      <c r="B48" s="58" t="s">
        <v>50</v>
      </c>
      <c r="C48" s="100">
        <v>39.592306251839169</v>
      </c>
      <c r="D48" s="98">
        <v>31.31334772648615</v>
      </c>
      <c r="E48" s="98">
        <v>29.393146987779801</v>
      </c>
      <c r="F48" s="98">
        <v>13.774049099642601</v>
      </c>
      <c r="G48" s="98">
        <v>13.87630049018582</v>
      </c>
      <c r="H48" s="98">
        <v>18.416041672252415</v>
      </c>
      <c r="I48" s="98">
        <v>16.95602677184193</v>
      </c>
      <c r="J48" s="1">
        <v>14.840448316452324</v>
      </c>
    </row>
    <row r="49" spans="2:10" x14ac:dyDescent="0.25">
      <c r="B49" s="58" t="s">
        <v>50</v>
      </c>
      <c r="C49" s="100">
        <v>28.312391319505334</v>
      </c>
      <c r="D49" s="98">
        <v>32.764208787872739</v>
      </c>
      <c r="E49" s="98">
        <v>25.811407720376415</v>
      </c>
      <c r="F49" s="98">
        <v>13.391751127697045</v>
      </c>
      <c r="G49" s="98">
        <v>13.914301815120673</v>
      </c>
      <c r="H49" s="98">
        <v>17.93075701975129</v>
      </c>
      <c r="I49" s="98">
        <v>15.512465373961216</v>
      </c>
      <c r="J49" s="1">
        <v>14.603820808871934</v>
      </c>
    </row>
    <row r="50" spans="2:10" x14ac:dyDescent="0.25">
      <c r="B50" s="58" t="s">
        <v>50</v>
      </c>
      <c r="C50" s="100">
        <v>29.848954556588914</v>
      </c>
      <c r="D50" s="98">
        <v>29.679721793830016</v>
      </c>
      <c r="E50" s="98">
        <v>27.269556394076798</v>
      </c>
      <c r="F50" s="98">
        <v>13.909058131597362</v>
      </c>
      <c r="G50" s="98">
        <v>14.802721088435375</v>
      </c>
      <c r="H50" s="98">
        <v>20.749040356883491</v>
      </c>
      <c r="I50" s="98">
        <v>15.4429223156662</v>
      </c>
      <c r="J50" s="1">
        <v>14.81065918653576</v>
      </c>
    </row>
  </sheetData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X14"/>
  <sheetViews>
    <sheetView workbookViewId="0">
      <selection activeCell="S16" sqref="S16"/>
    </sheetView>
  </sheetViews>
  <sheetFormatPr defaultRowHeight="15" x14ac:dyDescent="0.25"/>
  <cols>
    <col min="2" max="2" width="10.5703125" bestFit="1" customWidth="1"/>
  </cols>
  <sheetData>
    <row r="1" spans="2:24" x14ac:dyDescent="0.25">
      <c r="B1" s="63"/>
      <c r="C1" s="103" t="s">
        <v>55</v>
      </c>
      <c r="D1" s="103"/>
      <c r="E1" s="103"/>
      <c r="F1" s="103"/>
      <c r="G1" s="103"/>
      <c r="H1" s="103"/>
      <c r="I1" s="14"/>
      <c r="J1" s="14"/>
      <c r="K1" s="14"/>
      <c r="L1" s="14" t="s">
        <v>54</v>
      </c>
      <c r="M1" s="14"/>
      <c r="N1" s="14"/>
      <c r="O1" s="63"/>
    </row>
    <row r="2" spans="2:24" x14ac:dyDescent="0.25">
      <c r="B2" s="63"/>
      <c r="C2" s="2" t="s">
        <v>36</v>
      </c>
      <c r="D2" s="2" t="s">
        <v>37</v>
      </c>
      <c r="E2" s="2" t="s">
        <v>38</v>
      </c>
      <c r="F2" s="2" t="s">
        <v>31</v>
      </c>
      <c r="G2" s="2" t="s">
        <v>32</v>
      </c>
      <c r="H2" s="2" t="s">
        <v>33</v>
      </c>
      <c r="I2" s="2" t="s">
        <v>34</v>
      </c>
      <c r="J2" s="2" t="s">
        <v>35</v>
      </c>
      <c r="K2" s="63"/>
      <c r="L2" s="63"/>
      <c r="M2" s="103"/>
      <c r="N2" s="63"/>
      <c r="O2" s="2"/>
      <c r="P2" s="2"/>
      <c r="Q2" s="2"/>
      <c r="R2" s="2"/>
      <c r="S2" s="2"/>
      <c r="T2" s="2"/>
      <c r="U2" s="2"/>
      <c r="V2" s="2"/>
      <c r="W2" s="14"/>
      <c r="X2" s="14"/>
    </row>
    <row r="3" spans="2:24" x14ac:dyDescent="0.25">
      <c r="B3" s="103" t="s">
        <v>40</v>
      </c>
      <c r="C3" s="132">
        <v>9.7697323744503137</v>
      </c>
      <c r="D3" s="132">
        <v>9.5734534392452044</v>
      </c>
      <c r="E3" s="132">
        <v>10.838558987748122</v>
      </c>
      <c r="F3" s="132">
        <v>7.9527265518278059</v>
      </c>
      <c r="G3" s="132">
        <v>9.0212780725454156</v>
      </c>
      <c r="H3" s="132">
        <v>20.031621350453626</v>
      </c>
      <c r="I3" s="132">
        <v>5.525405085649199</v>
      </c>
      <c r="J3" s="132">
        <v>12.487219142411373</v>
      </c>
      <c r="K3" s="63"/>
      <c r="L3" s="2"/>
      <c r="M3" s="63"/>
      <c r="N3" s="103"/>
      <c r="O3" s="63"/>
      <c r="P3" s="63"/>
      <c r="Q3" s="63"/>
      <c r="R3" s="63"/>
      <c r="S3" s="63"/>
      <c r="T3" s="63"/>
      <c r="U3" s="63"/>
      <c r="V3" s="63"/>
    </row>
    <row r="4" spans="2:24" x14ac:dyDescent="0.25">
      <c r="B4" s="103" t="s">
        <v>40</v>
      </c>
      <c r="C4" s="132">
        <v>9.8023424481598269</v>
      </c>
      <c r="D4" s="132">
        <v>9.360510327224528</v>
      </c>
      <c r="E4" s="132">
        <v>12.140429554153501</v>
      </c>
      <c r="F4" s="132">
        <v>9.6012388748678195</v>
      </c>
      <c r="G4" s="132">
        <v>9.145854335981511</v>
      </c>
      <c r="H4" s="132">
        <v>18.719397366867732</v>
      </c>
      <c r="I4" s="132">
        <v>6.1877579920193533</v>
      </c>
      <c r="J4" s="132">
        <v>13.761878222741718</v>
      </c>
      <c r="K4" s="63"/>
      <c r="L4" s="2"/>
      <c r="M4" s="63"/>
      <c r="N4" s="103"/>
      <c r="O4" s="63"/>
      <c r="P4" s="63"/>
      <c r="Q4" s="63"/>
      <c r="R4" s="63"/>
      <c r="S4" s="63"/>
      <c r="T4" s="63"/>
      <c r="U4" s="63"/>
      <c r="V4" s="63"/>
    </row>
    <row r="5" spans="2:24" x14ac:dyDescent="0.25">
      <c r="B5" s="103" t="s">
        <v>40</v>
      </c>
      <c r="C5" s="132">
        <v>10.995715695825314</v>
      </c>
      <c r="D5" s="132">
        <v>10.765268199726371</v>
      </c>
      <c r="E5" s="132">
        <v>11.78689297391405</v>
      </c>
      <c r="F5" s="132">
        <v>8.051956173992064</v>
      </c>
      <c r="G5" s="132">
        <v>9.8437307736028039</v>
      </c>
      <c r="H5" s="132">
        <v>21.080291848609637</v>
      </c>
      <c r="I5" s="132">
        <v>5.426528054649812</v>
      </c>
      <c r="J5" s="132">
        <v>14.763184679009283</v>
      </c>
      <c r="K5" s="63"/>
      <c r="L5" s="2"/>
      <c r="M5" s="63"/>
      <c r="N5" s="103"/>
      <c r="O5" s="63"/>
      <c r="P5" s="63"/>
      <c r="Q5" s="63"/>
      <c r="R5" s="63"/>
      <c r="S5" s="63"/>
      <c r="T5" s="63"/>
      <c r="U5" s="63"/>
      <c r="V5" s="63"/>
    </row>
    <row r="6" spans="2:24" x14ac:dyDescent="0.25">
      <c r="B6" s="103" t="s">
        <v>41</v>
      </c>
      <c r="C6" s="132">
        <v>10.829030790914024</v>
      </c>
      <c r="D6" s="132">
        <v>8.1716850426735572</v>
      </c>
      <c r="E6" s="132">
        <v>9.4128054050391459</v>
      </c>
      <c r="F6" s="132">
        <v>7.4968131822209028</v>
      </c>
      <c r="G6" s="132">
        <v>8.3698320435968547</v>
      </c>
      <c r="H6" s="132">
        <v>16.646657274558965</v>
      </c>
      <c r="I6" s="132">
        <v>3.4007850305552791</v>
      </c>
      <c r="J6" s="132">
        <v>10.75182985314057</v>
      </c>
      <c r="K6" s="63"/>
      <c r="L6" s="2"/>
      <c r="M6" s="63"/>
      <c r="N6" s="103"/>
    </row>
    <row r="7" spans="2:24" x14ac:dyDescent="0.25">
      <c r="B7" s="103" t="s">
        <v>41</v>
      </c>
      <c r="C7" s="132">
        <v>9.4902853990760985</v>
      </c>
      <c r="D7" s="132">
        <v>8.5664754234095177</v>
      </c>
      <c r="E7" s="132">
        <v>9.1842178270343808</v>
      </c>
      <c r="F7" s="132">
        <v>6.6586762542597162</v>
      </c>
      <c r="G7" s="132">
        <v>8.7461325688564866</v>
      </c>
      <c r="H7" s="132">
        <v>17.856045530881751</v>
      </c>
      <c r="I7" s="132">
        <v>3.0009233601742169</v>
      </c>
      <c r="J7" s="132">
        <v>10.522240121037456</v>
      </c>
      <c r="K7" s="63"/>
      <c r="L7" s="2"/>
      <c r="M7" s="63"/>
      <c r="N7" s="103"/>
    </row>
    <row r="8" spans="2:24" x14ac:dyDescent="0.25">
      <c r="B8" s="103" t="s">
        <v>41</v>
      </c>
      <c r="C8" s="132">
        <v>9.2647117396183258</v>
      </c>
      <c r="D8" s="132">
        <v>9.2405615313257652</v>
      </c>
      <c r="E8" s="132">
        <v>8.8432282348783176</v>
      </c>
      <c r="F8" s="132">
        <v>8.0034088596156572</v>
      </c>
      <c r="G8" s="132">
        <v>9.541950113311108</v>
      </c>
      <c r="H8" s="132">
        <v>17.537879349500617</v>
      </c>
      <c r="I8" s="132">
        <v>3.0838181308474755</v>
      </c>
      <c r="J8" s="132">
        <v>10.509583917492149</v>
      </c>
      <c r="K8" s="63"/>
      <c r="L8" s="2"/>
      <c r="M8" s="63"/>
      <c r="N8" s="103"/>
    </row>
    <row r="9" spans="2:24" x14ac:dyDescent="0.25">
      <c r="B9" s="14" t="s">
        <v>43</v>
      </c>
      <c r="C9" s="132">
        <v>10.189263506145151</v>
      </c>
      <c r="D9" s="132">
        <v>9.899743988732034</v>
      </c>
      <c r="E9" s="132">
        <v>11.588627171938557</v>
      </c>
      <c r="F9" s="132">
        <v>8.5353072002292301</v>
      </c>
      <c r="G9" s="132">
        <v>9.3369543940432429</v>
      </c>
      <c r="H9" s="132">
        <v>19.943770188643665</v>
      </c>
      <c r="I9" s="132">
        <v>5.7132303774394551</v>
      </c>
      <c r="J9" s="132">
        <v>13.670760681387458</v>
      </c>
      <c r="K9" s="63"/>
      <c r="L9" s="2"/>
      <c r="M9" s="63"/>
      <c r="N9" s="14"/>
    </row>
    <row r="10" spans="2:24" x14ac:dyDescent="0.25">
      <c r="B10" s="14" t="s">
        <v>11</v>
      </c>
      <c r="C10" s="132">
        <v>0.69859838598926838</v>
      </c>
      <c r="D10" s="132">
        <v>0.75709002906015788</v>
      </c>
      <c r="E10" s="132">
        <v>0.67320037068686023</v>
      </c>
      <c r="F10" s="132">
        <v>0.92445626220339516</v>
      </c>
      <c r="G10" s="132">
        <v>0.44327929741027994</v>
      </c>
      <c r="H10" s="132">
        <v>1.1828964698795574</v>
      </c>
      <c r="I10" s="132">
        <v>0.41391606584424279</v>
      </c>
      <c r="J10" s="132">
        <v>1.1407153833021491</v>
      </c>
      <c r="K10" s="63"/>
      <c r="L10" s="2"/>
      <c r="M10" s="63"/>
      <c r="N10" s="14"/>
    </row>
    <row r="11" spans="2:24" x14ac:dyDescent="0.25">
      <c r="B11" s="14" t="s">
        <v>12</v>
      </c>
      <c r="C11" s="132">
        <v>6.8562206244636159E-2</v>
      </c>
      <c r="D11" s="132">
        <v>7.6475717950068578E-2</v>
      </c>
      <c r="E11" s="132">
        <v>5.8091468531923325E-2</v>
      </c>
      <c r="F11" s="132">
        <v>0.10830966484470148</v>
      </c>
      <c r="G11" s="132">
        <v>4.7475791216575039E-2</v>
      </c>
      <c r="H11" s="132">
        <v>5.9311577434497297E-2</v>
      </c>
      <c r="I11" s="132">
        <v>7.2448691633147641E-2</v>
      </c>
      <c r="J11" s="132">
        <v>8.3441983214234489E-2</v>
      </c>
      <c r="K11" s="63"/>
      <c r="L11" s="63"/>
      <c r="M11" s="63"/>
      <c r="N11" s="14"/>
    </row>
    <row r="12" spans="2:24" x14ac:dyDescent="0.25">
      <c r="B12" s="14" t="s">
        <v>44</v>
      </c>
      <c r="C12" s="132">
        <v>9.8613426432028159</v>
      </c>
      <c r="D12" s="132">
        <v>8.6595739991362795</v>
      </c>
      <c r="E12" s="132">
        <v>9.1467504889839475</v>
      </c>
      <c r="F12" s="132">
        <v>7.386299432032092</v>
      </c>
      <c r="G12" s="132">
        <v>8.8859715752548158</v>
      </c>
      <c r="H12" s="132">
        <v>17.346860718313778</v>
      </c>
      <c r="I12" s="132">
        <v>3.1618421738589908</v>
      </c>
      <c r="J12" s="132">
        <v>10.594551297223392</v>
      </c>
      <c r="N12" s="14"/>
    </row>
    <row r="13" spans="2:24" x14ac:dyDescent="0.25">
      <c r="B13" s="14" t="s">
        <v>11</v>
      </c>
      <c r="C13" s="132">
        <v>0.84559809151620202</v>
      </c>
      <c r="D13" s="132">
        <v>0.5404856571641099</v>
      </c>
      <c r="E13" s="132">
        <v>0.28663110308820289</v>
      </c>
      <c r="F13" s="132">
        <v>0.67914388145107685</v>
      </c>
      <c r="G13" s="132">
        <v>0.59844081003932525</v>
      </c>
      <c r="H13" s="132">
        <v>0.62691393087747382</v>
      </c>
      <c r="I13" s="132">
        <v>0.21104064140795065</v>
      </c>
      <c r="J13" s="132">
        <v>0.13635414546535343</v>
      </c>
      <c r="N13" s="14"/>
    </row>
    <row r="14" spans="2:24" x14ac:dyDescent="0.25">
      <c r="B14" s="14" t="s">
        <v>12</v>
      </c>
      <c r="C14" s="132">
        <v>8.5748779056881497E-2</v>
      </c>
      <c r="D14" s="132">
        <v>6.2414808998458686E-2</v>
      </c>
      <c r="E14" s="132">
        <v>3.1336932545980363E-2</v>
      </c>
      <c r="F14" s="132">
        <v>9.1946432405087763E-2</v>
      </c>
      <c r="G14" s="132">
        <v>6.7346694165197604E-2</v>
      </c>
      <c r="H14" s="132">
        <v>3.6139906871772806E-2</v>
      </c>
      <c r="I14" s="132">
        <v>6.6746102368031246E-2</v>
      </c>
      <c r="J14" s="132">
        <v>1.2870214286572852E-2</v>
      </c>
      <c r="N14" s="14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X37"/>
  <sheetViews>
    <sheetView workbookViewId="0">
      <selection activeCell="K40" sqref="K40"/>
    </sheetView>
  </sheetViews>
  <sheetFormatPr defaultRowHeight="15" x14ac:dyDescent="0.25"/>
  <sheetData>
    <row r="1" spans="2:24" x14ac:dyDescent="0.25">
      <c r="B1" s="63"/>
      <c r="C1" s="14" t="s">
        <v>54</v>
      </c>
      <c r="D1" s="103"/>
      <c r="E1" s="103"/>
      <c r="F1" s="103"/>
      <c r="G1" s="103"/>
      <c r="H1" s="103"/>
      <c r="I1" s="14"/>
      <c r="J1" s="14"/>
      <c r="K1" s="14"/>
      <c r="L1" s="14" t="s">
        <v>54</v>
      </c>
      <c r="M1" s="14"/>
      <c r="N1" s="14"/>
      <c r="O1" s="63"/>
    </row>
    <row r="2" spans="2:24" x14ac:dyDescent="0.25">
      <c r="B2" s="63"/>
      <c r="C2" s="2" t="s">
        <v>36</v>
      </c>
      <c r="D2" s="2" t="s">
        <v>37</v>
      </c>
      <c r="E2" s="2" t="s">
        <v>38</v>
      </c>
      <c r="F2" s="2" t="s">
        <v>31</v>
      </c>
      <c r="G2" s="2" t="s">
        <v>32</v>
      </c>
      <c r="H2" s="2" t="s">
        <v>33</v>
      </c>
      <c r="I2" s="2" t="s">
        <v>34</v>
      </c>
      <c r="J2" s="2" t="s">
        <v>35</v>
      </c>
      <c r="K2" s="63"/>
      <c r="L2" s="63"/>
      <c r="M2" s="103"/>
      <c r="N2" s="63"/>
      <c r="O2" s="2"/>
      <c r="P2" s="2"/>
      <c r="Q2" s="2"/>
      <c r="R2" s="2"/>
      <c r="S2" s="2"/>
      <c r="T2" s="2"/>
      <c r="U2" s="2"/>
      <c r="V2" s="2"/>
      <c r="W2" s="14"/>
      <c r="X2" s="14"/>
    </row>
    <row r="3" spans="2:24" x14ac:dyDescent="0.25">
      <c r="B3" s="103" t="s">
        <v>40</v>
      </c>
      <c r="C3" s="63">
        <v>1.0737042840044677</v>
      </c>
      <c r="D3" s="63">
        <v>0.95426125452450317</v>
      </c>
      <c r="E3" s="63">
        <v>0.4937335340421089</v>
      </c>
      <c r="F3" s="63">
        <v>0.73945942819050114</v>
      </c>
      <c r="G3" s="63">
        <v>0.17388409914395561</v>
      </c>
      <c r="H3" s="63">
        <v>5.4062811378856691E-2</v>
      </c>
      <c r="I3" s="63">
        <v>0.14904439649303988</v>
      </c>
      <c r="J3" s="63">
        <v>0.70847688670960585</v>
      </c>
      <c r="K3" s="63"/>
      <c r="L3" s="2"/>
      <c r="M3" s="63"/>
      <c r="N3" s="103"/>
      <c r="O3" s="63"/>
      <c r="P3" s="63"/>
      <c r="Q3" s="63"/>
      <c r="R3" s="63"/>
      <c r="S3" s="63"/>
      <c r="T3" s="63"/>
      <c r="U3" s="63"/>
      <c r="V3" s="63"/>
    </row>
    <row r="4" spans="2:24" x14ac:dyDescent="0.25">
      <c r="B4" s="103" t="s">
        <v>40</v>
      </c>
      <c r="C4" s="63">
        <v>0.84391988507839055</v>
      </c>
      <c r="D4" s="63">
        <v>0.90711742592364508</v>
      </c>
      <c r="E4" s="63">
        <v>0.37248496945756066</v>
      </c>
      <c r="F4" s="63">
        <v>1.0226728083735606</v>
      </c>
      <c r="G4" s="63">
        <v>7.6967053933934867E-2</v>
      </c>
      <c r="H4" s="63">
        <v>1.9760793511283677E-2</v>
      </c>
      <c r="I4" s="63">
        <v>5.9775870459225375E-2</v>
      </c>
      <c r="J4" s="63">
        <v>1.0324212724481765</v>
      </c>
      <c r="K4" s="63"/>
      <c r="L4" s="2"/>
      <c r="M4" s="63"/>
      <c r="N4" s="103"/>
      <c r="O4" s="63"/>
      <c r="P4" s="63"/>
      <c r="Q4" s="63"/>
      <c r="R4" s="63"/>
      <c r="S4" s="63"/>
      <c r="T4" s="63"/>
      <c r="U4" s="63"/>
      <c r="V4" s="63"/>
    </row>
    <row r="5" spans="2:24" x14ac:dyDescent="0.25">
      <c r="B5" s="103" t="s">
        <v>40</v>
      </c>
      <c r="C5" s="63">
        <v>0.8443145344518953</v>
      </c>
      <c r="D5" s="63">
        <v>1.0618737901055844</v>
      </c>
      <c r="E5" s="63">
        <v>0.38133454305713632</v>
      </c>
      <c r="F5" s="63">
        <v>0.72154208215993809</v>
      </c>
      <c r="G5" s="63">
        <v>0.13842379462250867</v>
      </c>
      <c r="H5" s="63">
        <v>1.4477860546364152E-2</v>
      </c>
      <c r="I5" s="63">
        <v>0.10392572629429758</v>
      </c>
      <c r="J5" s="63">
        <v>1.0649715204426045</v>
      </c>
      <c r="K5" s="63"/>
      <c r="L5" s="2"/>
      <c r="M5" s="63"/>
      <c r="N5" s="103"/>
      <c r="O5" s="63"/>
      <c r="P5" s="63"/>
      <c r="Q5" s="63"/>
      <c r="R5" s="63"/>
      <c r="S5" s="63"/>
      <c r="T5" s="63"/>
      <c r="U5" s="63"/>
      <c r="V5" s="63"/>
    </row>
    <row r="6" spans="2:24" x14ac:dyDescent="0.25">
      <c r="B6" s="103" t="s">
        <v>41</v>
      </c>
      <c r="C6">
        <v>1.0918521934733856</v>
      </c>
      <c r="D6">
        <v>0.67415175187522347</v>
      </c>
      <c r="E6">
        <v>0.59019951652831859</v>
      </c>
      <c r="F6">
        <v>0.75228147944948787</v>
      </c>
      <c r="G6">
        <v>0.11387908431620129</v>
      </c>
      <c r="H6">
        <v>0.10345212966552858</v>
      </c>
      <c r="I6">
        <v>5.1986311830667598E-2</v>
      </c>
      <c r="J6">
        <v>0.6708372093989684</v>
      </c>
      <c r="K6" s="63"/>
      <c r="L6" s="2"/>
      <c r="M6" s="63"/>
      <c r="N6" s="103"/>
    </row>
    <row r="7" spans="2:24" x14ac:dyDescent="0.25">
      <c r="B7" s="103" t="s">
        <v>41</v>
      </c>
      <c r="C7">
        <v>1.1659978306977656</v>
      </c>
      <c r="D7">
        <v>0.8117230127732159</v>
      </c>
      <c r="E7">
        <v>0.41895177405543604</v>
      </c>
      <c r="F7">
        <v>0.55930984259370975</v>
      </c>
      <c r="G7">
        <v>0.13900726184301096</v>
      </c>
      <c r="H7">
        <v>1.0122644442354825E-2</v>
      </c>
      <c r="I7">
        <v>4.9679829471926854E-2</v>
      </c>
      <c r="J7">
        <v>0.73491273387216283</v>
      </c>
      <c r="K7" s="63"/>
      <c r="L7" s="2"/>
      <c r="M7" s="63"/>
      <c r="N7" s="103"/>
    </row>
    <row r="8" spans="2:24" x14ac:dyDescent="0.25">
      <c r="B8" s="103" t="s">
        <v>41</v>
      </c>
      <c r="C8">
        <v>1.1597622788387749</v>
      </c>
      <c r="D8">
        <v>0.67561824083418809</v>
      </c>
      <c r="E8">
        <v>0.46851102181841053</v>
      </c>
      <c r="F8">
        <v>1.0304962216951756</v>
      </c>
      <c r="G8">
        <v>0.15483789341343407</v>
      </c>
      <c r="H8">
        <v>1.3826675102032141E-2</v>
      </c>
      <c r="I8">
        <v>7.7017466104607885E-2</v>
      </c>
      <c r="J8">
        <v>0.87485633951893738</v>
      </c>
      <c r="K8" s="63"/>
      <c r="L8" s="2"/>
      <c r="M8" s="63"/>
      <c r="N8" s="103"/>
    </row>
    <row r="9" spans="2:24" x14ac:dyDescent="0.25">
      <c r="B9" s="14" t="s">
        <v>43</v>
      </c>
      <c r="C9">
        <v>0.92064623451158456</v>
      </c>
      <c r="D9">
        <v>0.97441749018457757</v>
      </c>
      <c r="E9">
        <v>0.41585101551893527</v>
      </c>
      <c r="F9">
        <v>0.8278914395746666</v>
      </c>
      <c r="G9">
        <v>0.12975831590013306</v>
      </c>
      <c r="H9">
        <v>2.9433821812168175E-2</v>
      </c>
      <c r="I9">
        <v>0.10424866441552094</v>
      </c>
      <c r="J9">
        <v>0.93528989320012901</v>
      </c>
      <c r="K9" s="63"/>
      <c r="L9" s="2"/>
      <c r="M9" s="63"/>
      <c r="N9" s="14"/>
    </row>
    <row r="10" spans="2:24" x14ac:dyDescent="0.25">
      <c r="B10" s="14" t="s">
        <v>11</v>
      </c>
      <c r="C10">
        <v>0.13255230598882856</v>
      </c>
      <c r="D10">
        <v>7.9322685536304186E-2</v>
      </c>
      <c r="E10">
        <v>6.7593222713951864E-2</v>
      </c>
      <c r="F10">
        <v>0.16892333777655727</v>
      </c>
      <c r="G10">
        <v>4.9036173425097695E-2</v>
      </c>
      <c r="H10">
        <v>2.1492270482315199E-2</v>
      </c>
      <c r="I10">
        <v>4.4635139204835687E-2</v>
      </c>
      <c r="J10">
        <v>0.19709892083945302</v>
      </c>
      <c r="K10" s="63"/>
      <c r="L10" s="2"/>
      <c r="M10" s="63"/>
      <c r="N10" s="14"/>
    </row>
    <row r="11" spans="2:24" x14ac:dyDescent="0.25">
      <c r="B11" s="14" t="s">
        <v>12</v>
      </c>
      <c r="C11">
        <v>0.14397745954954061</v>
      </c>
      <c r="D11">
        <v>8.1405235779664228E-2</v>
      </c>
      <c r="E11">
        <v>0.1625419205231545</v>
      </c>
      <c r="F11">
        <v>0.20404044504113061</v>
      </c>
      <c r="G11">
        <v>0.37790389837394162</v>
      </c>
      <c r="H11">
        <v>0.73018959683414686</v>
      </c>
      <c r="I11">
        <v>0.42816029783294024</v>
      </c>
      <c r="J11">
        <v>0.21073564706774683</v>
      </c>
      <c r="K11" s="63"/>
      <c r="L11" s="63"/>
      <c r="N11" s="14"/>
    </row>
    <row r="12" spans="2:24" x14ac:dyDescent="0.25">
      <c r="B12" s="14" t="s">
        <v>44</v>
      </c>
      <c r="C12">
        <v>1.1392041010033087</v>
      </c>
      <c r="D12">
        <v>0.72049766849420915</v>
      </c>
      <c r="E12">
        <v>0.49255410413405504</v>
      </c>
      <c r="F12">
        <v>0.78069584791279112</v>
      </c>
      <c r="G12">
        <v>0.13590807985754877</v>
      </c>
      <c r="H12">
        <v>4.246714973663851E-2</v>
      </c>
      <c r="I12">
        <v>5.9561202469067452E-2</v>
      </c>
      <c r="J12">
        <v>0.76020209426335617</v>
      </c>
      <c r="N12" s="14"/>
    </row>
    <row r="13" spans="2:24" x14ac:dyDescent="0.25">
      <c r="B13" s="14" t="s">
        <v>11</v>
      </c>
      <c r="C13">
        <v>4.1126304074013541E-2</v>
      </c>
      <c r="D13">
        <v>7.9006868224124699E-2</v>
      </c>
      <c r="E13">
        <v>8.8119235589865952E-2</v>
      </c>
      <c r="F13">
        <v>0.23687482604545371</v>
      </c>
      <c r="G13">
        <v>2.0654532369437713E-2</v>
      </c>
      <c r="H13">
        <v>5.284700363764535E-2</v>
      </c>
      <c r="I13">
        <v>1.5161491361436521E-2</v>
      </c>
      <c r="J13">
        <v>0.104334151529948</v>
      </c>
      <c r="N13" s="14"/>
    </row>
    <row r="14" spans="2:24" x14ac:dyDescent="0.25">
      <c r="B14" s="14" t="s">
        <v>12</v>
      </c>
      <c r="C14">
        <v>3.6100909431236408E-2</v>
      </c>
      <c r="D14">
        <v>0.10965596653385937</v>
      </c>
      <c r="E14">
        <v>0.17890265221682763</v>
      </c>
      <c r="F14">
        <v>0.30341499404504862</v>
      </c>
      <c r="G14">
        <v>0.15197427843205963</v>
      </c>
      <c r="H14">
        <v>1.2444207808948295</v>
      </c>
      <c r="I14">
        <v>0.25455314421011727</v>
      </c>
      <c r="J14">
        <v>0.13724528295472388</v>
      </c>
      <c r="N14" s="14"/>
    </row>
    <row r="37" spans="3:11" x14ac:dyDescent="0.25">
      <c r="C37" s="104" t="s">
        <v>62</v>
      </c>
      <c r="D37" s="104"/>
      <c r="E37" s="104"/>
      <c r="F37" s="104"/>
      <c r="G37" s="104"/>
      <c r="H37" s="104"/>
      <c r="I37" s="104"/>
      <c r="J37" s="104"/>
      <c r="K37" s="104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60"/>
  <sheetViews>
    <sheetView zoomScale="85" zoomScaleNormal="85" workbookViewId="0">
      <selection activeCell="W44" sqref="W44"/>
    </sheetView>
  </sheetViews>
  <sheetFormatPr defaultRowHeight="15" x14ac:dyDescent="0.25"/>
  <cols>
    <col min="1" max="1" width="11" bestFit="1" customWidth="1"/>
  </cols>
  <sheetData>
    <row r="1" spans="1:23" x14ac:dyDescent="0.25">
      <c r="B1" s="70"/>
      <c r="C1" s="60" t="s">
        <v>36</v>
      </c>
      <c r="D1" s="60" t="s">
        <v>37</v>
      </c>
      <c r="E1" s="60" t="s">
        <v>38</v>
      </c>
      <c r="F1" s="60" t="s">
        <v>31</v>
      </c>
      <c r="G1" s="60" t="s">
        <v>32</v>
      </c>
      <c r="H1" s="60" t="s">
        <v>33</v>
      </c>
      <c r="I1" s="60" t="s">
        <v>34</v>
      </c>
      <c r="J1" s="60" t="s">
        <v>35</v>
      </c>
      <c r="K1" s="60" t="s">
        <v>36</v>
      </c>
      <c r="L1" s="60" t="s">
        <v>37</v>
      </c>
      <c r="M1" s="60" t="s">
        <v>38</v>
      </c>
      <c r="N1" s="60" t="s">
        <v>31</v>
      </c>
      <c r="O1" s="60" t="s">
        <v>32</v>
      </c>
      <c r="P1" s="60" t="s">
        <v>33</v>
      </c>
      <c r="Q1" s="60" t="s">
        <v>34</v>
      </c>
      <c r="R1" s="60" t="s">
        <v>35</v>
      </c>
    </row>
    <row r="2" spans="1:23" x14ac:dyDescent="0.25">
      <c r="B2" s="70"/>
      <c r="C2" s="72" t="s">
        <v>13</v>
      </c>
      <c r="D2" s="72" t="s">
        <v>13</v>
      </c>
      <c r="E2" s="72" t="s">
        <v>13</v>
      </c>
      <c r="F2" s="72" t="s">
        <v>13</v>
      </c>
      <c r="G2" s="72" t="s">
        <v>13</v>
      </c>
      <c r="H2" s="72" t="s">
        <v>13</v>
      </c>
      <c r="I2" s="72" t="s">
        <v>13</v>
      </c>
      <c r="J2" s="72" t="s">
        <v>13</v>
      </c>
      <c r="K2" s="72" t="s">
        <v>18</v>
      </c>
      <c r="L2" s="72" t="s">
        <v>18</v>
      </c>
      <c r="M2" s="72" t="s">
        <v>18</v>
      </c>
      <c r="N2" s="72" t="s">
        <v>18</v>
      </c>
      <c r="O2" s="72" t="s">
        <v>18</v>
      </c>
      <c r="P2" s="72" t="s">
        <v>18</v>
      </c>
      <c r="Q2" s="72" t="s">
        <v>18</v>
      </c>
      <c r="R2" s="72" t="s">
        <v>18</v>
      </c>
      <c r="T2" s="1" t="s">
        <v>56</v>
      </c>
      <c r="U2" s="12" t="s">
        <v>13</v>
      </c>
      <c r="V2" s="13" t="s">
        <v>20</v>
      </c>
      <c r="W2" s="65">
        <v>1183.1932776211329</v>
      </c>
    </row>
    <row r="3" spans="1:23" x14ac:dyDescent="0.25">
      <c r="A3" s="71" t="s">
        <v>43</v>
      </c>
      <c r="B3" s="72" t="s">
        <v>20</v>
      </c>
      <c r="C3" s="73">
        <v>1065.7333431782592</v>
      </c>
      <c r="D3" s="73">
        <v>1233.7883213334101</v>
      </c>
      <c r="E3" s="73">
        <v>908.33412465538902</v>
      </c>
      <c r="F3" s="73">
        <v>1375.919858957971</v>
      </c>
      <c r="G3" s="73">
        <v>1229.6205596719742</v>
      </c>
      <c r="H3" s="73">
        <v>775.08531647065138</v>
      </c>
      <c r="I3" s="73">
        <v>1970.6477267652081</v>
      </c>
      <c r="J3" s="73">
        <v>1033.8083086640897</v>
      </c>
      <c r="K3" s="40">
        <v>0.52779348239733381</v>
      </c>
      <c r="L3" s="40">
        <v>0.49145630235720122</v>
      </c>
      <c r="M3" s="40">
        <v>0.61122269099712623</v>
      </c>
      <c r="N3" s="40">
        <v>0.53899680885918055</v>
      </c>
      <c r="O3" s="40">
        <v>0.50220089547076074</v>
      </c>
      <c r="P3" s="40">
        <v>0.3374168560934015</v>
      </c>
      <c r="Q3" s="40">
        <v>0.55033554661064343</v>
      </c>
      <c r="R3" s="40">
        <v>0.4590837973027711</v>
      </c>
      <c r="T3" s="1" t="s">
        <v>56</v>
      </c>
      <c r="U3" s="12" t="s">
        <v>13</v>
      </c>
      <c r="V3" s="13" t="s">
        <v>21</v>
      </c>
      <c r="W3" s="65">
        <v>806.66666657275834</v>
      </c>
    </row>
    <row r="4" spans="1:23" ht="15.75" thickBot="1" x14ac:dyDescent="0.3">
      <c r="A4" s="71" t="s">
        <v>43</v>
      </c>
      <c r="B4" t="s">
        <v>21</v>
      </c>
      <c r="C4" s="73">
        <v>818.36482790455102</v>
      </c>
      <c r="D4" s="73"/>
      <c r="E4" s="73">
        <v>618.68822546364356</v>
      </c>
      <c r="F4" s="73">
        <v>1076.6574728344149</v>
      </c>
      <c r="G4" s="73">
        <v>1188.4369115198422</v>
      </c>
      <c r="H4" s="73"/>
      <c r="I4" s="73">
        <v>1366.1202184195697</v>
      </c>
      <c r="J4" s="73">
        <v>718.95925774401996</v>
      </c>
      <c r="K4" s="40">
        <v>0.59793625764288849</v>
      </c>
      <c r="L4" s="40"/>
      <c r="M4" s="40">
        <v>0.68184710961797235</v>
      </c>
      <c r="N4" s="40">
        <v>0.49348517035866424</v>
      </c>
      <c r="O4" s="40">
        <v>0.4678150800306991</v>
      </c>
      <c r="P4" s="40"/>
      <c r="Q4" s="40">
        <v>0.63268512697811419</v>
      </c>
      <c r="R4" s="40">
        <v>0.30371687719713863</v>
      </c>
      <c r="T4" s="1" t="s">
        <v>56</v>
      </c>
      <c r="U4" s="28" t="s">
        <v>13</v>
      </c>
      <c r="V4" s="30" t="s">
        <v>22</v>
      </c>
      <c r="W4" s="66">
        <v>219.99999997438863</v>
      </c>
    </row>
    <row r="5" spans="1:23" x14ac:dyDescent="0.25">
      <c r="A5" s="71" t="s">
        <v>43</v>
      </c>
      <c r="B5" t="s">
        <v>22</v>
      </c>
      <c r="C5" s="73">
        <v>279.7287910307366</v>
      </c>
      <c r="D5" s="73">
        <v>301.73101023065698</v>
      </c>
      <c r="E5" s="73">
        <v>166.1402917874361</v>
      </c>
      <c r="F5" s="73">
        <v>561.77618868135107</v>
      </c>
      <c r="G5" s="73">
        <v>1192.1516758279133</v>
      </c>
      <c r="H5" s="73">
        <v>511.66367399458636</v>
      </c>
      <c r="I5" s="73">
        <v>838.2957393533087</v>
      </c>
      <c r="J5" s="73">
        <v>268.10421805796869</v>
      </c>
      <c r="K5" s="40">
        <v>0.49693262211903422</v>
      </c>
      <c r="L5" s="40">
        <v>0.41611235938399688</v>
      </c>
      <c r="M5" s="40">
        <v>0.39574328681635068</v>
      </c>
      <c r="N5" s="40">
        <v>0.35796848819047122</v>
      </c>
      <c r="O5" s="40">
        <v>0.32197010657647945</v>
      </c>
      <c r="P5" s="40">
        <v>0.34705260866161636</v>
      </c>
      <c r="Q5" s="40">
        <v>0.56290487537878731</v>
      </c>
      <c r="R5" s="40">
        <v>0.20392315666856051</v>
      </c>
      <c r="T5" s="1" t="s">
        <v>56</v>
      </c>
      <c r="U5" s="12" t="s">
        <v>18</v>
      </c>
      <c r="V5" s="13" t="s">
        <v>20</v>
      </c>
      <c r="W5" s="68">
        <v>0.48409473593750002</v>
      </c>
    </row>
    <row r="6" spans="1:23" x14ac:dyDescent="0.25">
      <c r="A6" s="71" t="s">
        <v>11</v>
      </c>
      <c r="B6" s="72" t="s">
        <v>20</v>
      </c>
      <c r="C6" s="73">
        <v>37.636732996562159</v>
      </c>
      <c r="D6" s="73">
        <v>42.555731507395237</v>
      </c>
      <c r="E6" s="73">
        <v>29.66858612747453</v>
      </c>
      <c r="F6" s="73">
        <v>105.1771429089524</v>
      </c>
      <c r="G6" s="73">
        <v>54.194475412425589</v>
      </c>
      <c r="H6" s="73">
        <v>69.300080958365086</v>
      </c>
      <c r="I6" s="73">
        <v>199.62307481395493</v>
      </c>
      <c r="J6" s="73">
        <v>48.530578927922711</v>
      </c>
      <c r="K6" s="40">
        <v>3.7743408909578433E-2</v>
      </c>
      <c r="L6" s="40">
        <v>1.7663942098318213E-2</v>
      </c>
      <c r="M6" s="40">
        <v>2.5685347396631104E-2</v>
      </c>
      <c r="N6" s="40">
        <v>1.453468477837167E-2</v>
      </c>
      <c r="O6" s="40">
        <v>2.0085954868870565E-2</v>
      </c>
      <c r="P6" s="40">
        <v>1.471330852166846E-2</v>
      </c>
      <c r="Q6" s="40">
        <v>5.6048321203610807E-2</v>
      </c>
      <c r="R6" s="40">
        <v>9.7525637906681409E-3</v>
      </c>
      <c r="T6" s="1" t="s">
        <v>56</v>
      </c>
      <c r="U6" s="12" t="s">
        <v>18</v>
      </c>
      <c r="V6" s="13" t="s">
        <v>21</v>
      </c>
      <c r="W6" s="68">
        <v>0.34962617768595056</v>
      </c>
    </row>
    <row r="7" spans="1:23" ht="15.75" thickBot="1" x14ac:dyDescent="0.3">
      <c r="A7" s="71" t="s">
        <v>11</v>
      </c>
      <c r="B7" t="s">
        <v>21</v>
      </c>
      <c r="C7" s="73">
        <v>101.39352569714904</v>
      </c>
      <c r="D7" s="73"/>
      <c r="E7" s="73">
        <v>65.639159959846296</v>
      </c>
      <c r="F7" s="73">
        <v>198.20860463089181</v>
      </c>
      <c r="G7" s="73">
        <v>64.789853779418394</v>
      </c>
      <c r="H7" s="73"/>
      <c r="I7" s="73">
        <v>88.814206052677704</v>
      </c>
      <c r="J7" s="73">
        <v>169.70387710148503</v>
      </c>
      <c r="K7" s="40">
        <v>2.9670121257676971E-2</v>
      </c>
      <c r="L7" s="40"/>
      <c r="M7" s="40">
        <v>5.0774170446406204E-2</v>
      </c>
      <c r="N7" s="40">
        <v>3.6133259805521595E-2</v>
      </c>
      <c r="O7" s="40">
        <v>6.0164504016636366E-2</v>
      </c>
      <c r="P7" s="40"/>
      <c r="Q7" s="40">
        <v>1.685321092654405E-2</v>
      </c>
      <c r="R7" s="40">
        <v>4.939232852470208E-2</v>
      </c>
      <c r="T7" s="1" t="s">
        <v>56</v>
      </c>
      <c r="U7" s="28" t="s">
        <v>18</v>
      </c>
      <c r="V7" s="30" t="s">
        <v>22</v>
      </c>
      <c r="W7" s="69">
        <v>8.029505454545495E-2</v>
      </c>
    </row>
    <row r="8" spans="1:23" x14ac:dyDescent="0.25">
      <c r="A8" s="71" t="s">
        <v>11</v>
      </c>
      <c r="B8" t="s">
        <v>22</v>
      </c>
      <c r="C8" s="73">
        <v>87.465246828564929</v>
      </c>
      <c r="D8" s="73">
        <v>19.673797407886834</v>
      </c>
      <c r="E8" s="73">
        <v>55.659639265946844</v>
      </c>
      <c r="F8" s="73">
        <v>91.942566884412742</v>
      </c>
      <c r="G8" s="73">
        <v>59.377441558051295</v>
      </c>
      <c r="H8" s="73">
        <v>60.47544902995449</v>
      </c>
      <c r="I8" s="73">
        <v>182.40578727027258</v>
      </c>
      <c r="J8" s="73">
        <v>76.6254738611687</v>
      </c>
      <c r="K8" s="40">
        <v>7.3520751739064971E-2</v>
      </c>
      <c r="L8" s="40">
        <v>1.8507466708538273E-2</v>
      </c>
      <c r="M8" s="40">
        <v>5.7022872052508326E-2</v>
      </c>
      <c r="N8" s="40">
        <v>2.8974329574651073E-2</v>
      </c>
      <c r="O8" s="40">
        <v>3.9283185212422217E-2</v>
      </c>
      <c r="P8" s="40">
        <v>5.5448046550171312E-2</v>
      </c>
      <c r="Q8" s="40">
        <v>9.7895962314782564E-2</v>
      </c>
      <c r="R8" s="40">
        <v>9.7434380772379273E-2</v>
      </c>
    </row>
    <row r="9" spans="1:23" x14ac:dyDescent="0.25">
      <c r="A9" s="72"/>
      <c r="B9" s="1"/>
      <c r="C9" s="73"/>
      <c r="D9" s="73"/>
      <c r="E9" s="73"/>
      <c r="F9" s="73"/>
      <c r="G9" s="73"/>
      <c r="H9" s="73"/>
      <c r="I9" s="73"/>
      <c r="J9" s="73"/>
      <c r="K9" s="40"/>
      <c r="L9" s="40"/>
      <c r="M9" s="40"/>
      <c r="N9" s="40"/>
      <c r="O9" s="40"/>
      <c r="P9" s="40"/>
      <c r="Q9" s="40"/>
      <c r="R9" s="40"/>
    </row>
    <row r="10" spans="1:23" x14ac:dyDescent="0.25">
      <c r="A10" s="72"/>
      <c r="B10" s="1"/>
      <c r="C10" s="73"/>
      <c r="D10" s="73"/>
      <c r="E10" s="73"/>
      <c r="F10" s="73"/>
      <c r="G10" s="73"/>
      <c r="H10" s="73"/>
      <c r="I10" s="73"/>
      <c r="J10" s="73"/>
      <c r="K10" s="40"/>
      <c r="L10" s="40"/>
      <c r="M10" s="40"/>
      <c r="N10" s="40"/>
      <c r="O10" s="40"/>
      <c r="P10" s="40"/>
      <c r="Q10" s="40"/>
      <c r="R10" s="40"/>
    </row>
    <row r="11" spans="1:23" x14ac:dyDescent="0.25">
      <c r="A11" s="72"/>
      <c r="B11" s="1"/>
      <c r="C11" s="73"/>
      <c r="D11" s="73"/>
      <c r="E11" s="73"/>
      <c r="F11" s="73"/>
      <c r="G11" s="73"/>
      <c r="H11" s="73"/>
      <c r="I11" s="73"/>
      <c r="J11" s="73"/>
      <c r="K11" s="40"/>
      <c r="L11" s="40"/>
      <c r="M11" s="40"/>
      <c r="N11" s="40"/>
      <c r="O11" s="40"/>
      <c r="P11" s="40"/>
      <c r="Q11" s="40"/>
      <c r="R11" s="40"/>
    </row>
    <row r="12" spans="1:23" x14ac:dyDescent="0.25">
      <c r="A12" s="72"/>
      <c r="B12" s="1"/>
      <c r="C12" s="73"/>
      <c r="D12" s="73"/>
      <c r="E12" s="73"/>
      <c r="F12" s="73"/>
      <c r="G12" s="73"/>
      <c r="H12" s="73"/>
      <c r="I12" s="73"/>
      <c r="J12" s="73"/>
      <c r="K12" s="40"/>
      <c r="L12" s="40"/>
      <c r="M12" s="40"/>
      <c r="N12" s="40"/>
      <c r="O12" s="40"/>
      <c r="P12" s="40"/>
      <c r="Q12" s="40"/>
      <c r="R12" s="40"/>
    </row>
    <row r="13" spans="1:23" x14ac:dyDescent="0.25">
      <c r="A13" s="72"/>
      <c r="B13" s="1"/>
      <c r="C13" s="73"/>
      <c r="D13" s="73"/>
      <c r="E13" s="73"/>
      <c r="F13" s="73"/>
      <c r="G13" s="73"/>
      <c r="H13" s="73"/>
      <c r="I13" s="73"/>
      <c r="J13" s="73"/>
      <c r="K13" s="40"/>
      <c r="L13" s="40"/>
      <c r="M13" s="40"/>
      <c r="N13" s="40"/>
      <c r="O13" s="40"/>
      <c r="P13" s="40"/>
      <c r="Q13" s="40"/>
      <c r="R13" s="40"/>
    </row>
    <row r="14" spans="1:23" x14ac:dyDescent="0.25">
      <c r="A14" s="72"/>
      <c r="B14" s="1"/>
      <c r="C14" s="73"/>
      <c r="D14" s="73"/>
      <c r="E14" s="73"/>
      <c r="F14" s="73"/>
      <c r="G14" s="73"/>
      <c r="H14" s="73"/>
      <c r="I14" s="73"/>
      <c r="J14" s="73"/>
      <c r="K14" s="40"/>
      <c r="L14" s="40"/>
      <c r="M14" s="40"/>
      <c r="N14" s="40"/>
      <c r="O14" s="40"/>
      <c r="P14" s="40"/>
      <c r="Q14" s="40"/>
      <c r="R14" s="40"/>
    </row>
    <row r="15" spans="1:23" x14ac:dyDescent="0.25">
      <c r="A15" s="72"/>
      <c r="B15" s="1"/>
      <c r="C15" s="73"/>
      <c r="D15" s="73"/>
      <c r="E15" s="73"/>
      <c r="F15" s="73"/>
      <c r="G15" s="73"/>
      <c r="H15" s="73"/>
      <c r="I15" s="73"/>
      <c r="J15" s="73"/>
      <c r="K15" s="40"/>
      <c r="L15" s="40"/>
      <c r="M15" s="40"/>
      <c r="N15" s="40"/>
      <c r="O15" s="40"/>
      <c r="P15" s="40"/>
      <c r="Q15" s="40"/>
      <c r="R15" s="40"/>
    </row>
    <row r="16" spans="1:23" x14ac:dyDescent="0.25">
      <c r="A16" s="72"/>
      <c r="B16" s="1"/>
      <c r="C16" s="73"/>
      <c r="D16" s="73"/>
      <c r="E16" s="73"/>
      <c r="F16" s="73"/>
      <c r="G16" s="73"/>
      <c r="H16" s="73"/>
      <c r="I16" s="73"/>
      <c r="J16" s="73"/>
      <c r="K16" s="40"/>
      <c r="L16" s="40"/>
      <c r="M16" s="40"/>
      <c r="N16" s="40"/>
      <c r="O16" s="40"/>
      <c r="P16" s="40"/>
      <c r="Q16" s="40"/>
      <c r="R16" s="40"/>
    </row>
    <row r="17" spans="1:18" x14ac:dyDescent="0.25">
      <c r="A17" s="72"/>
      <c r="B17" s="1"/>
      <c r="C17" s="73"/>
      <c r="D17" s="73"/>
      <c r="E17" s="73"/>
      <c r="F17" s="73"/>
      <c r="G17" s="73"/>
      <c r="H17" s="73"/>
      <c r="I17" s="73"/>
      <c r="J17" s="73"/>
      <c r="K17" s="40"/>
      <c r="L17" s="40"/>
      <c r="M17" s="40"/>
      <c r="N17" s="40"/>
      <c r="O17" s="40"/>
      <c r="P17" s="40"/>
      <c r="Q17" s="40"/>
      <c r="R17" s="40"/>
    </row>
    <row r="18" spans="1:18" x14ac:dyDescent="0.25">
      <c r="A18" s="72"/>
      <c r="B18" s="1"/>
      <c r="C18" s="73"/>
      <c r="D18" s="73"/>
      <c r="E18" s="73"/>
      <c r="F18" s="73"/>
      <c r="G18" s="73"/>
      <c r="H18" s="73"/>
      <c r="I18" s="73"/>
      <c r="J18" s="73"/>
      <c r="K18" s="40"/>
      <c r="L18" s="40"/>
      <c r="M18" s="40"/>
      <c r="N18" s="40"/>
      <c r="O18" s="40"/>
      <c r="P18" s="40"/>
      <c r="Q18" s="40"/>
      <c r="R18" s="40"/>
    </row>
    <row r="19" spans="1:18" x14ac:dyDescent="0.25">
      <c r="A19" s="72"/>
      <c r="B19" s="1"/>
      <c r="C19" s="73"/>
      <c r="D19" s="73"/>
      <c r="E19" s="73"/>
      <c r="F19" s="73"/>
      <c r="G19" s="73"/>
      <c r="H19" s="73"/>
      <c r="I19" s="73"/>
      <c r="J19" s="73"/>
      <c r="K19" s="40"/>
      <c r="L19" s="40"/>
      <c r="M19" s="40"/>
      <c r="N19" s="40"/>
      <c r="O19" s="40"/>
      <c r="P19" s="40"/>
      <c r="Q19" s="40"/>
      <c r="R19" s="40"/>
    </row>
    <row r="20" spans="1:18" x14ac:dyDescent="0.25">
      <c r="A20" s="72"/>
      <c r="B20" s="1"/>
      <c r="C20" s="73"/>
      <c r="D20" s="73"/>
      <c r="E20" s="73"/>
      <c r="F20" s="73"/>
      <c r="G20" s="73"/>
      <c r="H20" s="73"/>
      <c r="I20" s="73"/>
      <c r="J20" s="73"/>
      <c r="K20" s="40"/>
      <c r="L20" s="40"/>
      <c r="M20" s="40"/>
      <c r="N20" s="40"/>
      <c r="O20" s="40"/>
      <c r="P20" s="40"/>
      <c r="Q20" s="40"/>
      <c r="R20" s="40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7" spans="1:18" x14ac:dyDescent="0.25">
      <c r="A27" s="70"/>
      <c r="B27" s="72"/>
      <c r="C27" s="73"/>
      <c r="D27" s="73"/>
      <c r="E27" s="73"/>
      <c r="F27" s="73"/>
      <c r="G27" s="73"/>
      <c r="H27" s="73"/>
      <c r="I27" s="73"/>
      <c r="J27" s="73"/>
      <c r="K27" s="40"/>
      <c r="L27" s="40"/>
      <c r="M27" s="40"/>
      <c r="N27" s="40"/>
      <c r="O27" s="40"/>
      <c r="P27" s="40"/>
      <c r="Q27" s="40"/>
      <c r="R27" s="40"/>
    </row>
    <row r="28" spans="1:18" x14ac:dyDescent="0.25">
      <c r="A28" s="70"/>
      <c r="B28" s="72"/>
      <c r="C28" s="73"/>
      <c r="D28" s="73"/>
      <c r="E28" s="73"/>
      <c r="F28" s="73"/>
      <c r="G28" s="73"/>
      <c r="H28" s="73"/>
      <c r="I28" s="73"/>
      <c r="J28" s="73"/>
      <c r="K28" s="40"/>
      <c r="L28" s="40"/>
      <c r="M28" s="40"/>
      <c r="N28" s="40"/>
      <c r="O28" s="40"/>
      <c r="P28" s="40"/>
      <c r="Q28" s="40"/>
      <c r="R28" s="40"/>
    </row>
    <row r="29" spans="1:18" x14ac:dyDescent="0.25">
      <c r="A29" s="70"/>
      <c r="B29" s="72"/>
      <c r="C29" s="73"/>
      <c r="D29" s="73"/>
      <c r="E29" s="73"/>
      <c r="F29" s="73"/>
      <c r="G29" s="73"/>
      <c r="H29" s="73"/>
      <c r="I29" s="73"/>
      <c r="J29" s="73"/>
      <c r="K29" s="40"/>
      <c r="L29" s="40"/>
      <c r="M29" s="40"/>
      <c r="N29" s="40"/>
      <c r="O29" s="40"/>
      <c r="P29" s="40"/>
      <c r="Q29" s="40"/>
      <c r="R29" s="40"/>
    </row>
    <row r="30" spans="1:18" x14ac:dyDescent="0.25">
      <c r="A30" s="70"/>
      <c r="B30" s="72"/>
      <c r="C30" s="73"/>
      <c r="D30" s="73"/>
      <c r="E30" s="73"/>
      <c r="F30" s="73"/>
      <c r="G30" s="73"/>
      <c r="H30" s="73"/>
      <c r="I30" s="73"/>
      <c r="J30" s="73"/>
      <c r="K30" s="40"/>
      <c r="L30" s="40"/>
      <c r="M30" s="40"/>
      <c r="N30" s="40"/>
      <c r="O30" s="40"/>
      <c r="P30" s="40"/>
      <c r="Q30" s="40"/>
      <c r="R30" s="40"/>
    </row>
    <row r="31" spans="1:18" x14ac:dyDescent="0.25">
      <c r="A31" s="70"/>
      <c r="B31" s="72"/>
      <c r="C31" s="73"/>
      <c r="D31" s="73"/>
      <c r="E31" s="73"/>
      <c r="F31" s="73"/>
      <c r="G31" s="73"/>
      <c r="H31" s="73"/>
      <c r="I31" s="73"/>
      <c r="J31" s="73"/>
      <c r="K31" s="40"/>
      <c r="L31" s="40"/>
      <c r="M31" s="40"/>
      <c r="N31" s="40"/>
      <c r="O31" s="40"/>
      <c r="P31" s="40"/>
      <c r="Q31" s="40"/>
      <c r="R31" s="40"/>
    </row>
    <row r="32" spans="1:18" x14ac:dyDescent="0.25">
      <c r="A32" s="70"/>
      <c r="B32" s="72"/>
      <c r="C32" s="60" t="s">
        <v>36</v>
      </c>
      <c r="D32" s="60" t="s">
        <v>37</v>
      </c>
      <c r="E32" s="60" t="s">
        <v>38</v>
      </c>
      <c r="F32" s="60" t="s">
        <v>31</v>
      </c>
      <c r="G32" s="60" t="s">
        <v>32</v>
      </c>
      <c r="H32" s="60" t="s">
        <v>33</v>
      </c>
      <c r="I32" s="60" t="s">
        <v>34</v>
      </c>
      <c r="J32" s="60" t="s">
        <v>35</v>
      </c>
      <c r="K32" s="60" t="s">
        <v>36</v>
      </c>
      <c r="L32" s="60" t="s">
        <v>37</v>
      </c>
      <c r="M32" s="60" t="s">
        <v>38</v>
      </c>
      <c r="N32" s="60" t="s">
        <v>31</v>
      </c>
      <c r="O32" s="60" t="s">
        <v>32</v>
      </c>
      <c r="P32" s="60" t="s">
        <v>33</v>
      </c>
      <c r="Q32" s="60" t="s">
        <v>34</v>
      </c>
      <c r="R32" s="60" t="s">
        <v>35</v>
      </c>
    </row>
    <row r="33" spans="1:18" x14ac:dyDescent="0.25">
      <c r="A33" s="70"/>
      <c r="B33" s="72"/>
      <c r="C33" s="72" t="s">
        <v>13</v>
      </c>
      <c r="D33" s="72" t="s">
        <v>13</v>
      </c>
      <c r="E33" s="72" t="s">
        <v>13</v>
      </c>
      <c r="F33" s="72" t="s">
        <v>13</v>
      </c>
      <c r="G33" s="72" t="s">
        <v>13</v>
      </c>
      <c r="H33" s="72" t="s">
        <v>13</v>
      </c>
      <c r="I33" s="72" t="s">
        <v>13</v>
      </c>
      <c r="J33" s="72" t="s">
        <v>13</v>
      </c>
      <c r="K33" s="72" t="s">
        <v>18</v>
      </c>
      <c r="L33" s="72" t="s">
        <v>18</v>
      </c>
      <c r="M33" s="72" t="s">
        <v>18</v>
      </c>
      <c r="N33" s="72" t="s">
        <v>18</v>
      </c>
      <c r="O33" s="72" t="s">
        <v>18</v>
      </c>
      <c r="P33" s="72" t="s">
        <v>18</v>
      </c>
      <c r="Q33" s="72" t="s">
        <v>18</v>
      </c>
      <c r="R33" s="72" t="s">
        <v>18</v>
      </c>
    </row>
    <row r="35" spans="1:18" x14ac:dyDescent="0.25">
      <c r="A35" s="71" t="s">
        <v>43</v>
      </c>
      <c r="B35" s="72" t="s">
        <v>20</v>
      </c>
      <c r="C35" s="73">
        <v>1065.7333431782592</v>
      </c>
      <c r="D35" s="73">
        <v>1233.7883213334101</v>
      </c>
      <c r="E35" s="73">
        <v>908.33412465538902</v>
      </c>
      <c r="F35" s="73">
        <v>1375.919858957971</v>
      </c>
      <c r="G35" s="73">
        <v>1229.6205596719742</v>
      </c>
      <c r="H35" s="73">
        <v>775.08531647065138</v>
      </c>
      <c r="I35" s="73">
        <v>1970.6477267652081</v>
      </c>
      <c r="J35" s="73">
        <v>1033.8083086640897</v>
      </c>
      <c r="K35" s="40">
        <v>0.52779348239733381</v>
      </c>
      <c r="L35" s="40">
        <v>0.49145630235720122</v>
      </c>
      <c r="M35" s="40">
        <v>0.61122269099712623</v>
      </c>
      <c r="N35" s="40">
        <v>0.53899680885918055</v>
      </c>
      <c r="O35" s="40">
        <v>0.50220089547076074</v>
      </c>
      <c r="P35" s="40">
        <v>0.3374168560934015</v>
      </c>
      <c r="Q35" s="40">
        <v>0.55033554661064343</v>
      </c>
      <c r="R35" s="40">
        <v>0.4590837973027711</v>
      </c>
    </row>
    <row r="36" spans="1:18" x14ac:dyDescent="0.25">
      <c r="A36" s="71" t="s">
        <v>43</v>
      </c>
      <c r="B36" t="s">
        <v>21</v>
      </c>
      <c r="C36" s="73">
        <v>818.36482790455102</v>
      </c>
      <c r="D36" s="73"/>
      <c r="E36" s="73">
        <v>618.68822546364356</v>
      </c>
      <c r="F36" s="73">
        <v>1076.6574728344149</v>
      </c>
      <c r="G36" s="73">
        <v>1188.4369115198422</v>
      </c>
      <c r="H36" s="73"/>
      <c r="I36" s="73">
        <v>1366.1202184195697</v>
      </c>
      <c r="J36" s="73">
        <v>718.95925774401996</v>
      </c>
      <c r="K36" s="40">
        <v>0.59793625764288849</v>
      </c>
      <c r="L36" s="40"/>
      <c r="M36" s="40">
        <v>0.68184710961797235</v>
      </c>
      <c r="N36" s="40">
        <v>0.49348517035866424</v>
      </c>
      <c r="O36" s="40">
        <v>0.4678150800306991</v>
      </c>
      <c r="P36" s="40"/>
      <c r="Q36" s="40">
        <v>0.63268512697811419</v>
      </c>
      <c r="R36" s="40">
        <v>0.30371687719713863</v>
      </c>
    </row>
    <row r="37" spans="1:18" x14ac:dyDescent="0.25">
      <c r="A37" s="71" t="s">
        <v>43</v>
      </c>
      <c r="B37" t="s">
        <v>22</v>
      </c>
      <c r="C37" s="73">
        <v>279.7287910307366</v>
      </c>
      <c r="D37" s="73">
        <v>301.73101023065698</v>
      </c>
      <c r="E37" s="73">
        <v>166.1402917874361</v>
      </c>
      <c r="F37" s="73">
        <v>561.77618868135107</v>
      </c>
      <c r="G37" s="73">
        <v>1192.1516758279133</v>
      </c>
      <c r="H37" s="73">
        <v>511.66367399458636</v>
      </c>
      <c r="I37" s="73">
        <v>838.2957393533087</v>
      </c>
      <c r="J37" s="73">
        <v>268.10421805796869</v>
      </c>
      <c r="K37" s="40">
        <v>0.49693262211903422</v>
      </c>
      <c r="L37" s="40">
        <v>0.41611235938399688</v>
      </c>
      <c r="M37" s="40">
        <v>0.39574328681635068</v>
      </c>
      <c r="N37" s="40">
        <v>0.35796848819047122</v>
      </c>
      <c r="O37" s="40">
        <v>0.32197010657647945</v>
      </c>
      <c r="P37" s="40">
        <v>0.34705260866161636</v>
      </c>
      <c r="Q37" s="40">
        <v>0.56290487537878731</v>
      </c>
      <c r="R37" s="40">
        <v>0.20392315666856051</v>
      </c>
    </row>
    <row r="38" spans="1:18" x14ac:dyDescent="0.25">
      <c r="A38" s="71" t="s">
        <v>11</v>
      </c>
      <c r="B38" s="72" t="s">
        <v>20</v>
      </c>
      <c r="C38" s="73">
        <v>37.636732996562159</v>
      </c>
      <c r="D38" s="73">
        <v>42.555731507395237</v>
      </c>
      <c r="E38" s="73">
        <v>29.66858612747453</v>
      </c>
      <c r="F38" s="73">
        <v>105.1771429089524</v>
      </c>
      <c r="G38" s="73">
        <v>54.194475412425589</v>
      </c>
      <c r="H38" s="73">
        <v>69.300080958365086</v>
      </c>
      <c r="I38" s="73">
        <v>199.62307481395493</v>
      </c>
      <c r="J38" s="73">
        <v>48.530578927922711</v>
      </c>
      <c r="K38" s="40">
        <v>3.7743408909578433E-2</v>
      </c>
      <c r="L38" s="40">
        <v>1.7663942098318213E-2</v>
      </c>
      <c r="M38" s="40">
        <v>2.5685347396631104E-2</v>
      </c>
      <c r="N38" s="40">
        <v>1.453468477837167E-2</v>
      </c>
      <c r="O38" s="40">
        <v>2.0085954868870565E-2</v>
      </c>
      <c r="P38" s="40">
        <v>1.471330852166846E-2</v>
      </c>
      <c r="Q38" s="40">
        <v>5.6048321203610807E-2</v>
      </c>
      <c r="R38" s="40">
        <v>9.7525637906681409E-3</v>
      </c>
    </row>
    <row r="39" spans="1:18" x14ac:dyDescent="0.25">
      <c r="A39" s="71" t="s">
        <v>11</v>
      </c>
      <c r="B39" t="s">
        <v>21</v>
      </c>
      <c r="C39" s="73">
        <v>101.39352569714904</v>
      </c>
      <c r="D39" s="73"/>
      <c r="E39" s="73">
        <v>65.639159959846296</v>
      </c>
      <c r="F39" s="73">
        <v>198.20860463089181</v>
      </c>
      <c r="G39" s="73">
        <v>64.789853779418394</v>
      </c>
      <c r="H39" s="73"/>
      <c r="I39" s="73">
        <v>88.814206052677704</v>
      </c>
      <c r="J39" s="73">
        <v>169.70387710148503</v>
      </c>
      <c r="K39" s="40">
        <v>2.9670121257676971E-2</v>
      </c>
      <c r="L39" s="40"/>
      <c r="M39" s="40">
        <v>5.0774170446406204E-2</v>
      </c>
      <c r="N39" s="40">
        <v>3.6133259805521595E-2</v>
      </c>
      <c r="O39" s="40">
        <v>6.0164504016636366E-2</v>
      </c>
      <c r="P39" s="40"/>
      <c r="Q39" s="40">
        <v>1.685321092654405E-2</v>
      </c>
      <c r="R39" s="40">
        <v>4.939232852470208E-2</v>
      </c>
    </row>
    <row r="40" spans="1:18" x14ac:dyDescent="0.25">
      <c r="A40" s="71" t="s">
        <v>11</v>
      </c>
      <c r="B40" t="s">
        <v>22</v>
      </c>
      <c r="C40" s="73">
        <v>87.465246828564929</v>
      </c>
      <c r="D40" s="73">
        <v>19.673797407886834</v>
      </c>
      <c r="E40" s="73">
        <v>55.659639265946844</v>
      </c>
      <c r="F40" s="73">
        <v>91.942566884412742</v>
      </c>
      <c r="G40" s="73">
        <v>59.377441558051295</v>
      </c>
      <c r="H40" s="73">
        <v>60.47544902995449</v>
      </c>
      <c r="I40" s="73">
        <v>182.40578727027258</v>
      </c>
      <c r="J40" s="73">
        <v>76.6254738611687</v>
      </c>
      <c r="K40" s="40">
        <v>7.3520751739064971E-2</v>
      </c>
      <c r="L40" s="40">
        <v>1.8507466708538273E-2</v>
      </c>
      <c r="M40" s="40">
        <v>5.7022872052508326E-2</v>
      </c>
      <c r="N40" s="40">
        <v>2.8974329574651073E-2</v>
      </c>
      <c r="O40" s="40">
        <v>3.9283185212422217E-2</v>
      </c>
      <c r="P40" s="40">
        <v>5.5448046550171312E-2</v>
      </c>
      <c r="Q40" s="40">
        <v>9.7895962314782564E-2</v>
      </c>
      <c r="R40" s="40">
        <v>9.7434380772379273E-2</v>
      </c>
    </row>
    <row r="42" spans="1:18" x14ac:dyDescent="0.25">
      <c r="A42" s="71"/>
      <c r="B42" s="72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</row>
    <row r="45" spans="1:18" x14ac:dyDescent="0.25">
      <c r="A45" s="71"/>
      <c r="B45" s="72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</row>
    <row r="46" spans="1:18" x14ac:dyDescent="0.25">
      <c r="A46" s="71" t="s">
        <v>44</v>
      </c>
      <c r="B46" s="72" t="s">
        <v>20</v>
      </c>
      <c r="C46" s="73">
        <v>1093.4099026021413</v>
      </c>
      <c r="D46" s="73">
        <v>1133.8259462548749</v>
      </c>
      <c r="E46" s="73">
        <v>962.95267144310617</v>
      </c>
      <c r="F46" s="73">
        <v>1319.8607967564747</v>
      </c>
      <c r="G46" s="73">
        <v>1192.2335963079561</v>
      </c>
      <c r="H46" s="73">
        <v>796.80409771178211</v>
      </c>
      <c r="I46" s="73">
        <v>3192.1568628236751</v>
      </c>
      <c r="J46" s="73">
        <v>1045.8965765089656</v>
      </c>
      <c r="K46" s="40">
        <v>0.53784359404690452</v>
      </c>
      <c r="L46" s="40">
        <v>0.57507036573909887</v>
      </c>
      <c r="M46" s="40">
        <v>0.67824521092900858</v>
      </c>
      <c r="N46" s="40">
        <v>0.59908922909914863</v>
      </c>
      <c r="O46" s="40">
        <v>0.55671485569648638</v>
      </c>
      <c r="P46" s="40">
        <v>0.41380979522503653</v>
      </c>
      <c r="Q46" s="40">
        <v>0.57629680173929987</v>
      </c>
      <c r="R46" s="40">
        <v>0.5336275120409012</v>
      </c>
    </row>
    <row r="47" spans="1:18" x14ac:dyDescent="0.25">
      <c r="A47" s="71" t="s">
        <v>11</v>
      </c>
      <c r="B47" s="72" t="s">
        <v>20</v>
      </c>
      <c r="C47" s="73">
        <v>115.56949869749918</v>
      </c>
      <c r="D47" s="73">
        <v>94.598911894106848</v>
      </c>
      <c r="E47" s="73">
        <v>63.78574683273969</v>
      </c>
      <c r="F47" s="73">
        <v>110.00435504004872</v>
      </c>
      <c r="G47" s="73">
        <v>8.8408589859473388</v>
      </c>
      <c r="H47" s="73">
        <v>55.188272357732473</v>
      </c>
      <c r="I47" s="73">
        <v>197.67973561388669</v>
      </c>
      <c r="J47" s="73">
        <v>5.6308844053805043</v>
      </c>
      <c r="K47" s="40">
        <v>8.1096478843610084E-2</v>
      </c>
      <c r="L47" s="40">
        <v>1.516069054070995E-2</v>
      </c>
      <c r="M47" s="40">
        <v>3.2783585547307287E-2</v>
      </c>
      <c r="N47" s="40">
        <v>1.0519415598896725E-2</v>
      </c>
      <c r="O47" s="40">
        <v>3.5713321500222169E-2</v>
      </c>
      <c r="P47" s="40">
        <v>2.2653955181700568E-2</v>
      </c>
      <c r="Q47" s="40">
        <v>4.5918219174807103E-2</v>
      </c>
      <c r="R47" s="40">
        <v>9.7481167853625643E-3</v>
      </c>
    </row>
    <row r="48" spans="1:18" x14ac:dyDescent="0.25">
      <c r="A48" s="71"/>
      <c r="B48" s="72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</row>
    <row r="49" spans="1:18" x14ac:dyDescent="0.25">
      <c r="A49" s="71" t="s">
        <v>44</v>
      </c>
      <c r="B49" t="s">
        <v>21</v>
      </c>
      <c r="C49" s="73">
        <v>768.42448162335586</v>
      </c>
      <c r="D49" s="73"/>
      <c r="E49" s="73">
        <v>706.58239688088804</v>
      </c>
      <c r="F49" s="73">
        <v>1089.2100947918143</v>
      </c>
      <c r="G49" s="73">
        <v>1028.8904300570282</v>
      </c>
      <c r="H49" s="73"/>
      <c r="I49" s="73">
        <v>1357.7777775181128</v>
      </c>
      <c r="J49" s="73">
        <v>816.98781491840816</v>
      </c>
      <c r="K49" s="40">
        <v>0.60923661381403449</v>
      </c>
      <c r="L49" s="40"/>
      <c r="M49" s="40">
        <v>0.57617537171467148</v>
      </c>
      <c r="N49" s="40">
        <v>0.48866683871229327</v>
      </c>
      <c r="O49" s="40">
        <v>0.33760872940462322</v>
      </c>
      <c r="P49" s="40"/>
      <c r="Q49" s="40">
        <v>0.63330477522366535</v>
      </c>
      <c r="R49" s="40">
        <v>0.38075046333385493</v>
      </c>
    </row>
    <row r="50" spans="1:18" x14ac:dyDescent="0.25">
      <c r="A50" s="71" t="s">
        <v>11</v>
      </c>
      <c r="B50" t="s">
        <v>21</v>
      </c>
      <c r="C50" s="73">
        <v>25.272472641192547</v>
      </c>
      <c r="D50" s="73"/>
      <c r="E50" s="73">
        <v>85.738089928898717</v>
      </c>
      <c r="F50" s="73">
        <v>258.87048437536919</v>
      </c>
      <c r="G50" s="73">
        <v>9.8083560118093533</v>
      </c>
      <c r="H50" s="73"/>
      <c r="I50" s="73">
        <v>254.76205325228889</v>
      </c>
      <c r="J50" s="73">
        <v>121.20655285708743</v>
      </c>
      <c r="K50" s="40">
        <v>2.3497864128931886E-2</v>
      </c>
      <c r="L50" s="40"/>
      <c r="M50" s="40">
        <v>5.6560804084863754E-2</v>
      </c>
      <c r="N50" s="40">
        <v>0.11843874053754011</v>
      </c>
      <c r="O50" s="40">
        <v>9.9181130928393979E-2</v>
      </c>
      <c r="P50" s="40"/>
      <c r="Q50" s="40">
        <v>9.1322446482861808E-2</v>
      </c>
      <c r="R50" s="40">
        <v>5.1608538959353294E-2</v>
      </c>
    </row>
    <row r="51" spans="1:18" x14ac:dyDescent="0.25">
      <c r="A51" s="71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</row>
    <row r="52" spans="1:18" x14ac:dyDescent="0.25">
      <c r="A52" s="71" t="s">
        <v>44</v>
      </c>
      <c r="B52" t="s">
        <v>22</v>
      </c>
      <c r="C52" s="73">
        <v>345.34133885586726</v>
      </c>
      <c r="D52" s="73">
        <v>324.43736074763336</v>
      </c>
      <c r="E52" s="73">
        <v>290.46938026660104</v>
      </c>
      <c r="F52" s="73">
        <v>843.01901047648187</v>
      </c>
      <c r="G52" s="73">
        <v>883.68972757242182</v>
      </c>
      <c r="H52" s="73">
        <v>453.86332806463997</v>
      </c>
      <c r="I52" s="73">
        <v>255.65891468824589</v>
      </c>
      <c r="J52" s="73">
        <v>623.85753535349625</v>
      </c>
      <c r="K52" s="40">
        <v>0.29626197725818076</v>
      </c>
      <c r="L52" s="40">
        <v>0.33567739431621907</v>
      </c>
      <c r="M52" s="40">
        <v>0.40904276421741614</v>
      </c>
      <c r="N52" s="40">
        <v>0.40902460466387119</v>
      </c>
      <c r="O52" s="40">
        <v>0.24353953731493552</v>
      </c>
      <c r="P52" s="40">
        <v>0.32690796764561131</v>
      </c>
      <c r="Q52" s="40">
        <v>0.18171359242424204</v>
      </c>
      <c r="R52" s="40">
        <v>0.20467403301575596</v>
      </c>
    </row>
    <row r="53" spans="1:18" x14ac:dyDescent="0.25">
      <c r="A53" s="71" t="s">
        <v>11</v>
      </c>
      <c r="B53" t="s">
        <v>22</v>
      </c>
      <c r="C53" s="73">
        <v>129.98074278144941</v>
      </c>
      <c r="D53" s="73">
        <v>30.323563932445865</v>
      </c>
      <c r="E53" s="73">
        <v>89.422540621698872</v>
      </c>
      <c r="F53" s="73">
        <v>150.26960359528482</v>
      </c>
      <c r="G53" s="73">
        <v>257.28905100296186</v>
      </c>
      <c r="H53" s="73">
        <v>72.682613633719825</v>
      </c>
      <c r="I53" s="73">
        <v>45.553701503723275</v>
      </c>
      <c r="J53" s="73">
        <v>259.4547986384182</v>
      </c>
      <c r="K53" s="40">
        <v>0.18322178440504117</v>
      </c>
      <c r="L53" s="40">
        <v>7.3952227640543752E-2</v>
      </c>
      <c r="M53" s="40">
        <v>0.16047224112987471</v>
      </c>
      <c r="N53" s="40">
        <v>5.9958755453716893E-2</v>
      </c>
      <c r="O53" s="40">
        <v>7.0262852636359951E-2</v>
      </c>
      <c r="P53" s="40">
        <v>4.0215931945705642E-2</v>
      </c>
      <c r="Q53" s="40">
        <v>0.15800661732309262</v>
      </c>
      <c r="R53" s="40">
        <v>9.1133072500500317E-2</v>
      </c>
    </row>
    <row r="54" spans="1:18" x14ac:dyDescent="0.25">
      <c r="A54" s="71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</row>
    <row r="57" spans="1:18" x14ac:dyDescent="0.25">
      <c r="A57" s="71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</row>
    <row r="60" spans="1:18" x14ac:dyDescent="0.25">
      <c r="A60" s="71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60"/>
  <sheetViews>
    <sheetView zoomScale="85" zoomScaleNormal="85" workbookViewId="0">
      <selection activeCell="A3" sqref="A3"/>
    </sheetView>
  </sheetViews>
  <sheetFormatPr defaultRowHeight="15" x14ac:dyDescent="0.25"/>
  <cols>
    <col min="1" max="1" width="11" bestFit="1" customWidth="1"/>
  </cols>
  <sheetData>
    <row r="1" spans="1:23" x14ac:dyDescent="0.25">
      <c r="B1" s="70"/>
      <c r="C1" s="60" t="s">
        <v>36</v>
      </c>
      <c r="D1" s="60" t="s">
        <v>37</v>
      </c>
      <c r="E1" s="60" t="s">
        <v>38</v>
      </c>
      <c r="F1" s="60" t="s">
        <v>31</v>
      </c>
      <c r="G1" s="60" t="s">
        <v>32</v>
      </c>
      <c r="H1" s="60" t="s">
        <v>33</v>
      </c>
      <c r="I1" s="60" t="s">
        <v>34</v>
      </c>
      <c r="J1" s="60" t="s">
        <v>35</v>
      </c>
      <c r="K1" s="60" t="s">
        <v>36</v>
      </c>
      <c r="L1" s="60" t="s">
        <v>37</v>
      </c>
      <c r="M1" s="60" t="s">
        <v>38</v>
      </c>
      <c r="N1" s="60" t="s">
        <v>31</v>
      </c>
      <c r="O1" s="60" t="s">
        <v>32</v>
      </c>
      <c r="P1" s="60" t="s">
        <v>33</v>
      </c>
      <c r="Q1" s="60" t="s">
        <v>34</v>
      </c>
      <c r="R1" s="60" t="s">
        <v>35</v>
      </c>
    </row>
    <row r="2" spans="1:23" x14ac:dyDescent="0.25">
      <c r="B2" s="70"/>
      <c r="C2" s="72" t="s">
        <v>13</v>
      </c>
      <c r="D2" s="72" t="s">
        <v>13</v>
      </c>
      <c r="E2" s="72" t="s">
        <v>13</v>
      </c>
      <c r="F2" s="72" t="s">
        <v>13</v>
      </c>
      <c r="G2" s="72" t="s">
        <v>13</v>
      </c>
      <c r="H2" s="72" t="s">
        <v>13</v>
      </c>
      <c r="I2" s="72" t="s">
        <v>13</v>
      </c>
      <c r="J2" s="72" t="s">
        <v>13</v>
      </c>
      <c r="K2" s="72" t="s">
        <v>18</v>
      </c>
      <c r="L2" s="72" t="s">
        <v>18</v>
      </c>
      <c r="M2" s="72" t="s">
        <v>18</v>
      </c>
      <c r="N2" s="72" t="s">
        <v>18</v>
      </c>
      <c r="O2" s="72" t="s">
        <v>18</v>
      </c>
      <c r="P2" s="72" t="s">
        <v>18</v>
      </c>
      <c r="Q2" s="72" t="s">
        <v>18</v>
      </c>
      <c r="R2" s="72" t="s">
        <v>18</v>
      </c>
      <c r="T2" s="1"/>
      <c r="U2" s="12"/>
      <c r="V2" s="13"/>
      <c r="W2" s="65"/>
    </row>
    <row r="3" spans="1:23" x14ac:dyDescent="0.25">
      <c r="A3" s="71" t="s">
        <v>44</v>
      </c>
      <c r="B3" s="72" t="s">
        <v>20</v>
      </c>
      <c r="C3" s="73">
        <v>1093.4099026021413</v>
      </c>
      <c r="D3" s="73">
        <v>1133.8259462548749</v>
      </c>
      <c r="E3" s="73">
        <v>962.95267144310617</v>
      </c>
      <c r="F3" s="73">
        <v>1319.8607967564747</v>
      </c>
      <c r="G3" s="73">
        <v>1192.2335963079561</v>
      </c>
      <c r="H3" s="73">
        <v>796.80409771178211</v>
      </c>
      <c r="I3" s="73">
        <v>3192.1568628236751</v>
      </c>
      <c r="J3" s="73">
        <v>1045.8965765089656</v>
      </c>
      <c r="K3" s="40">
        <v>0.53784359404690452</v>
      </c>
      <c r="L3" s="40">
        <v>0.57507036573909887</v>
      </c>
      <c r="M3" s="40">
        <v>0.67824521092900858</v>
      </c>
      <c r="N3" s="40">
        <v>0.59908922909914863</v>
      </c>
      <c r="O3" s="40">
        <v>0.55671485569648638</v>
      </c>
      <c r="P3" s="40">
        <v>0.41380979522503653</v>
      </c>
      <c r="Q3" s="40">
        <v>0.57629680173929987</v>
      </c>
      <c r="R3" s="40">
        <v>0.5336275120409012</v>
      </c>
      <c r="T3" s="1"/>
      <c r="U3" s="12"/>
      <c r="V3" s="13"/>
      <c r="W3" s="65"/>
    </row>
    <row r="4" spans="1:23" ht="15.75" thickBot="1" x14ac:dyDescent="0.3">
      <c r="A4" s="71" t="s">
        <v>44</v>
      </c>
      <c r="B4" t="s">
        <v>21</v>
      </c>
      <c r="C4" s="73">
        <v>768.42448162335586</v>
      </c>
      <c r="D4" s="73"/>
      <c r="E4" s="73">
        <v>706.58239688088804</v>
      </c>
      <c r="F4" s="73">
        <v>1089.2100947918143</v>
      </c>
      <c r="G4" s="73">
        <v>1028.8904300570282</v>
      </c>
      <c r="H4" s="73"/>
      <c r="I4" s="73">
        <v>1357.7777775181128</v>
      </c>
      <c r="J4" s="73">
        <v>816.98781491840816</v>
      </c>
      <c r="K4" s="40">
        <v>0.60923661381403449</v>
      </c>
      <c r="L4" s="40"/>
      <c r="M4" s="40">
        <v>0.57617537171467148</v>
      </c>
      <c r="N4" s="40">
        <v>0.48866683871229327</v>
      </c>
      <c r="O4" s="40">
        <v>0.33760872940462322</v>
      </c>
      <c r="P4" s="40"/>
      <c r="Q4" s="40">
        <v>0.63330477522366535</v>
      </c>
      <c r="R4" s="40">
        <v>0.38075046333385493</v>
      </c>
      <c r="T4" s="1"/>
      <c r="U4" s="28"/>
      <c r="V4" s="30"/>
      <c r="W4" s="66"/>
    </row>
    <row r="5" spans="1:23" x14ac:dyDescent="0.25">
      <c r="A5" s="71" t="s">
        <v>44</v>
      </c>
      <c r="B5" t="s">
        <v>22</v>
      </c>
      <c r="C5" s="73">
        <v>345.34133885586726</v>
      </c>
      <c r="D5" s="73">
        <v>324.43736074763336</v>
      </c>
      <c r="E5" s="73">
        <v>290.46938026660104</v>
      </c>
      <c r="F5" s="73">
        <v>843.01901047648187</v>
      </c>
      <c r="G5" s="73">
        <v>883.68972757242182</v>
      </c>
      <c r="H5" s="73">
        <v>453.86332806463997</v>
      </c>
      <c r="I5" s="73">
        <v>255.65891468824589</v>
      </c>
      <c r="J5" s="73">
        <v>623.85753535349625</v>
      </c>
      <c r="K5" s="40">
        <v>0.29626197725818076</v>
      </c>
      <c r="L5" s="40">
        <v>0.33567739431621907</v>
      </c>
      <c r="M5" s="40">
        <v>0.40904276421741614</v>
      </c>
      <c r="N5" s="40">
        <v>0.40902460466387119</v>
      </c>
      <c r="O5" s="40">
        <v>0.24353953731493552</v>
      </c>
      <c r="P5" s="40">
        <v>0.32690796764561131</v>
      </c>
      <c r="Q5" s="40">
        <v>0.18171359242424204</v>
      </c>
      <c r="R5" s="40">
        <v>0.20467403301575596</v>
      </c>
      <c r="T5" s="1"/>
      <c r="U5" s="12"/>
      <c r="V5" s="13"/>
      <c r="W5" s="68"/>
    </row>
    <row r="6" spans="1:23" x14ac:dyDescent="0.25">
      <c r="A6" s="71" t="s">
        <v>11</v>
      </c>
      <c r="B6" s="72" t="s">
        <v>20</v>
      </c>
      <c r="C6" s="73">
        <v>115.56949869749918</v>
      </c>
      <c r="D6" s="73">
        <v>94.598911894106848</v>
      </c>
      <c r="E6" s="73">
        <v>63.78574683273969</v>
      </c>
      <c r="F6" s="73">
        <v>110.00435504004872</v>
      </c>
      <c r="G6" s="73">
        <v>8.8408589859473388</v>
      </c>
      <c r="H6" s="73">
        <v>55.188272357732473</v>
      </c>
      <c r="I6" s="73">
        <v>197.67973561388669</v>
      </c>
      <c r="J6" s="73">
        <v>5.6308844053805043</v>
      </c>
      <c r="K6" s="40">
        <v>8.1096478843610084E-2</v>
      </c>
      <c r="L6" s="40">
        <v>1.516069054070995E-2</v>
      </c>
      <c r="M6" s="40">
        <v>3.2783585547307287E-2</v>
      </c>
      <c r="N6" s="40">
        <v>1.0519415598896725E-2</v>
      </c>
      <c r="O6" s="40">
        <v>3.5713321500222169E-2</v>
      </c>
      <c r="P6" s="40">
        <v>2.2653955181700568E-2</v>
      </c>
      <c r="Q6" s="40">
        <v>4.5918219174807103E-2</v>
      </c>
      <c r="R6" s="40">
        <v>9.7481167853625643E-3</v>
      </c>
      <c r="T6" s="1"/>
      <c r="U6" s="12"/>
      <c r="V6" s="13"/>
      <c r="W6" s="68"/>
    </row>
    <row r="7" spans="1:23" ht="15.75" thickBot="1" x14ac:dyDescent="0.3">
      <c r="A7" s="71" t="s">
        <v>11</v>
      </c>
      <c r="B7" t="s">
        <v>21</v>
      </c>
      <c r="C7" s="73">
        <v>25.272472641192547</v>
      </c>
      <c r="D7" s="73"/>
      <c r="E7" s="73">
        <v>85.738089928898717</v>
      </c>
      <c r="F7" s="73">
        <v>258.87048437536919</v>
      </c>
      <c r="G7" s="73">
        <v>9.8083560118093533</v>
      </c>
      <c r="H7" s="73"/>
      <c r="I7" s="73">
        <v>254.76205325228889</v>
      </c>
      <c r="J7" s="73">
        <v>121.20655285708743</v>
      </c>
      <c r="K7" s="40">
        <v>2.3497864128931886E-2</v>
      </c>
      <c r="L7" s="40"/>
      <c r="M7" s="40">
        <v>5.6560804084863754E-2</v>
      </c>
      <c r="N7" s="40">
        <v>0.11843874053754011</v>
      </c>
      <c r="O7" s="40">
        <v>9.9181130928393979E-2</v>
      </c>
      <c r="P7" s="40"/>
      <c r="Q7" s="40">
        <v>9.1322446482861808E-2</v>
      </c>
      <c r="R7" s="40">
        <v>5.1608538959353294E-2</v>
      </c>
      <c r="T7" s="1"/>
      <c r="U7" s="28"/>
      <c r="V7" s="30"/>
      <c r="W7" s="69"/>
    </row>
    <row r="8" spans="1:23" x14ac:dyDescent="0.25">
      <c r="A8" s="71" t="s">
        <v>11</v>
      </c>
      <c r="B8" t="s">
        <v>22</v>
      </c>
      <c r="C8" s="73">
        <v>129.98074278144941</v>
      </c>
      <c r="D8" s="73">
        <v>30.323563932445865</v>
      </c>
      <c r="E8" s="73">
        <v>89.422540621698872</v>
      </c>
      <c r="F8" s="73">
        <v>150.26960359528482</v>
      </c>
      <c r="G8" s="73">
        <v>257.28905100296186</v>
      </c>
      <c r="H8" s="73">
        <v>72.682613633719825</v>
      </c>
      <c r="I8" s="73">
        <v>45.553701503723275</v>
      </c>
      <c r="J8" s="73">
        <v>259.4547986384182</v>
      </c>
      <c r="K8" s="40">
        <v>0.18322178440504117</v>
      </c>
      <c r="L8" s="40">
        <v>7.3952227640543752E-2</v>
      </c>
      <c r="M8" s="40">
        <v>0.16047224112987471</v>
      </c>
      <c r="N8" s="40">
        <v>5.9958755453716893E-2</v>
      </c>
      <c r="O8" s="40">
        <v>7.0262852636359951E-2</v>
      </c>
      <c r="P8" s="40">
        <v>4.0215931945705642E-2</v>
      </c>
      <c r="Q8" s="40">
        <v>0.15800661732309262</v>
      </c>
      <c r="R8" s="40">
        <v>9.1133072500500317E-2</v>
      </c>
    </row>
    <row r="9" spans="1:23" x14ac:dyDescent="0.25">
      <c r="A9" s="72"/>
      <c r="B9" s="1"/>
      <c r="C9" s="73"/>
      <c r="D9" s="73"/>
      <c r="E9" s="73"/>
      <c r="F9" s="73"/>
      <c r="G9" s="73"/>
      <c r="H9" s="73"/>
      <c r="I9" s="73"/>
      <c r="J9" s="73"/>
      <c r="K9" s="40"/>
      <c r="L9" s="40"/>
      <c r="M9" s="40"/>
      <c r="N9" s="40"/>
      <c r="O9" s="40"/>
      <c r="P9" s="40"/>
      <c r="Q9" s="40"/>
      <c r="R9" s="40"/>
    </row>
    <row r="10" spans="1:23" x14ac:dyDescent="0.25">
      <c r="A10" s="72"/>
      <c r="B10" s="1"/>
      <c r="C10" s="73"/>
      <c r="D10" s="73"/>
      <c r="E10" s="73"/>
      <c r="F10" s="73"/>
      <c r="G10" s="73"/>
      <c r="H10" s="73"/>
      <c r="I10" s="73"/>
      <c r="J10" s="73"/>
      <c r="K10" s="40"/>
      <c r="L10" s="40"/>
      <c r="M10" s="40"/>
      <c r="N10" s="40"/>
      <c r="O10" s="40"/>
      <c r="P10" s="40"/>
      <c r="Q10" s="40"/>
      <c r="R10" s="40"/>
    </row>
    <row r="11" spans="1:23" x14ac:dyDescent="0.25">
      <c r="A11" s="72"/>
      <c r="B11" s="1"/>
      <c r="C11" s="73"/>
      <c r="D11" s="73"/>
      <c r="E11" s="73"/>
      <c r="F11" s="73"/>
      <c r="G11" s="73"/>
      <c r="H11" s="73"/>
      <c r="I11" s="73"/>
      <c r="J11" s="73"/>
      <c r="K11" s="40"/>
      <c r="L11" s="40"/>
      <c r="M11" s="40"/>
      <c r="N11" s="40"/>
      <c r="O11" s="40"/>
      <c r="P11" s="40"/>
      <c r="Q11" s="40"/>
      <c r="R11" s="40"/>
    </row>
    <row r="12" spans="1:23" x14ac:dyDescent="0.25">
      <c r="A12" s="72"/>
      <c r="B12" s="1"/>
      <c r="C12" s="73"/>
      <c r="D12" s="73"/>
      <c r="E12" s="73"/>
      <c r="F12" s="73"/>
      <c r="G12" s="73"/>
      <c r="H12" s="73"/>
      <c r="I12" s="73"/>
      <c r="J12" s="73"/>
      <c r="K12" s="40"/>
      <c r="L12" s="40"/>
      <c r="M12" s="40"/>
      <c r="N12" s="40"/>
      <c r="O12" s="40"/>
      <c r="P12" s="40"/>
      <c r="Q12" s="40"/>
      <c r="R12" s="40"/>
    </row>
    <row r="13" spans="1:23" x14ac:dyDescent="0.25">
      <c r="A13" s="72"/>
      <c r="B13" s="1"/>
      <c r="C13" s="73"/>
      <c r="D13" s="73"/>
      <c r="E13" s="73"/>
      <c r="F13" s="73"/>
      <c r="G13" s="73"/>
      <c r="H13" s="73"/>
      <c r="I13" s="73"/>
      <c r="J13" s="73"/>
      <c r="K13" s="40"/>
      <c r="L13" s="40"/>
      <c r="M13" s="40"/>
      <c r="N13" s="40"/>
      <c r="O13" s="40"/>
      <c r="P13" s="40"/>
      <c r="Q13" s="40"/>
      <c r="R13" s="40"/>
    </row>
    <row r="14" spans="1:23" x14ac:dyDescent="0.25">
      <c r="A14" s="72"/>
      <c r="B14" s="1"/>
      <c r="C14" s="73"/>
      <c r="D14" s="73"/>
      <c r="E14" s="73"/>
      <c r="F14" s="73"/>
      <c r="G14" s="73"/>
      <c r="H14" s="73"/>
      <c r="I14" s="73"/>
      <c r="J14" s="73"/>
      <c r="K14" s="40"/>
      <c r="L14" s="40"/>
      <c r="M14" s="40"/>
      <c r="N14" s="40"/>
      <c r="O14" s="40"/>
      <c r="P14" s="40"/>
      <c r="Q14" s="40"/>
      <c r="R14" s="40"/>
    </row>
    <row r="15" spans="1:23" x14ac:dyDescent="0.25">
      <c r="A15" s="72"/>
      <c r="B15" s="1"/>
      <c r="C15" s="73"/>
      <c r="D15" s="73"/>
      <c r="E15" s="73"/>
      <c r="F15" s="73"/>
      <c r="G15" s="73"/>
      <c r="H15" s="73"/>
      <c r="I15" s="73"/>
      <c r="J15" s="73"/>
      <c r="K15" s="40"/>
      <c r="L15" s="40"/>
      <c r="M15" s="40"/>
      <c r="N15" s="40"/>
      <c r="O15" s="40"/>
      <c r="P15" s="40"/>
      <c r="Q15" s="40"/>
      <c r="R15" s="40"/>
    </row>
    <row r="16" spans="1:23" x14ac:dyDescent="0.25">
      <c r="A16" s="72"/>
      <c r="B16" s="1"/>
      <c r="C16" s="73"/>
      <c r="D16" s="73"/>
      <c r="E16" s="73"/>
      <c r="F16" s="73"/>
      <c r="G16" s="73"/>
      <c r="H16" s="73"/>
      <c r="I16" s="73"/>
      <c r="J16" s="73"/>
      <c r="K16" s="40"/>
      <c r="L16" s="40"/>
      <c r="M16" s="40"/>
      <c r="N16" s="40"/>
      <c r="O16" s="40"/>
      <c r="P16" s="40"/>
      <c r="Q16" s="40"/>
      <c r="R16" s="40"/>
    </row>
    <row r="17" spans="1:26" x14ac:dyDescent="0.25">
      <c r="A17" s="72"/>
      <c r="B17" s="1"/>
      <c r="C17" s="73"/>
      <c r="D17" s="73"/>
      <c r="E17" s="73"/>
      <c r="F17" s="73"/>
      <c r="G17" s="73"/>
      <c r="H17" s="73"/>
      <c r="I17" s="73"/>
      <c r="J17" s="73"/>
      <c r="K17" s="40"/>
      <c r="L17" s="40"/>
      <c r="M17" s="40"/>
      <c r="N17" s="40"/>
      <c r="O17" s="40"/>
      <c r="P17" s="40"/>
      <c r="Q17" s="40"/>
      <c r="R17" s="40"/>
    </row>
    <row r="18" spans="1:26" x14ac:dyDescent="0.25">
      <c r="A18" s="72"/>
      <c r="B18" s="1"/>
      <c r="C18" s="73"/>
      <c r="D18" s="73"/>
      <c r="E18" s="73"/>
      <c r="F18" s="73"/>
      <c r="G18" s="73"/>
      <c r="H18" s="73"/>
      <c r="I18" s="73"/>
      <c r="J18" s="73"/>
      <c r="K18" s="40"/>
      <c r="L18" s="40"/>
      <c r="M18" s="40"/>
      <c r="N18" s="40"/>
      <c r="O18" s="40"/>
      <c r="P18" s="40"/>
      <c r="Q18" s="40"/>
      <c r="R18" s="40"/>
    </row>
    <row r="19" spans="1:26" x14ac:dyDescent="0.25">
      <c r="A19" s="72"/>
      <c r="B19" s="1"/>
      <c r="C19" s="73"/>
      <c r="D19" s="73"/>
      <c r="E19" s="73"/>
      <c r="F19" s="73"/>
      <c r="G19" s="73"/>
      <c r="H19" s="73"/>
      <c r="I19" s="73"/>
      <c r="J19" s="73"/>
      <c r="K19" s="40"/>
      <c r="L19" s="40"/>
      <c r="M19" s="40"/>
      <c r="N19" s="40"/>
      <c r="O19" s="40"/>
      <c r="P19" s="40"/>
      <c r="Q19" s="40"/>
      <c r="R19" s="40"/>
    </row>
    <row r="20" spans="1:26" x14ac:dyDescent="0.25">
      <c r="A20" s="72"/>
      <c r="B20" s="1"/>
      <c r="C20" s="73"/>
      <c r="D20" s="73"/>
      <c r="E20" s="73"/>
      <c r="F20" s="73"/>
      <c r="G20" s="73"/>
      <c r="H20" s="73"/>
      <c r="I20" s="73"/>
      <c r="J20" s="73"/>
      <c r="K20" s="40"/>
      <c r="L20" s="40"/>
      <c r="M20" s="40"/>
      <c r="N20" s="40"/>
      <c r="O20" s="40"/>
      <c r="P20" s="40"/>
      <c r="Q20" s="40"/>
      <c r="R20" s="40"/>
    </row>
    <row r="21" spans="1:2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7" spans="1:26" x14ac:dyDescent="0.25">
      <c r="A27" s="70"/>
      <c r="B27" s="72"/>
      <c r="C27" s="73"/>
      <c r="D27" s="73"/>
      <c r="E27" s="73"/>
      <c r="F27" s="73"/>
      <c r="G27" s="73"/>
      <c r="H27" s="73"/>
      <c r="I27" s="73"/>
      <c r="J27" s="73"/>
      <c r="K27" s="40"/>
      <c r="L27" s="40"/>
      <c r="M27" s="40"/>
      <c r="N27" s="40"/>
      <c r="O27" s="40"/>
      <c r="P27" s="40"/>
      <c r="Q27" s="40"/>
      <c r="R27" s="40"/>
    </row>
    <row r="28" spans="1:26" x14ac:dyDescent="0.25">
      <c r="A28" s="70"/>
      <c r="B28" s="72"/>
      <c r="C28" s="73"/>
      <c r="D28" s="73"/>
      <c r="E28" s="73"/>
      <c r="F28" s="73"/>
      <c r="G28" s="73"/>
      <c r="H28" s="73"/>
      <c r="I28" s="73"/>
      <c r="J28" s="73"/>
      <c r="K28" s="40"/>
      <c r="L28" s="40"/>
      <c r="M28" s="40"/>
      <c r="N28" s="40"/>
      <c r="O28" s="40"/>
      <c r="P28" s="40"/>
      <c r="Q28" s="40"/>
      <c r="R28" s="40"/>
    </row>
    <row r="29" spans="1:26" x14ac:dyDescent="0.25">
      <c r="A29" s="70"/>
      <c r="B29" s="72"/>
      <c r="C29" s="73"/>
      <c r="D29" s="73"/>
      <c r="E29" s="73"/>
      <c r="F29" s="73"/>
      <c r="G29" s="73"/>
      <c r="H29" s="73"/>
      <c r="I29" s="73"/>
      <c r="J29" s="73"/>
      <c r="K29" s="40"/>
      <c r="L29" s="40"/>
      <c r="M29" s="40"/>
      <c r="N29" s="40"/>
      <c r="O29" s="40"/>
      <c r="P29" s="40"/>
      <c r="Q29" s="40"/>
      <c r="R29" s="40"/>
    </row>
    <row r="30" spans="1:26" x14ac:dyDescent="0.25">
      <c r="A30" s="70"/>
      <c r="B30" s="72"/>
      <c r="C30" s="73"/>
      <c r="D30" s="73"/>
      <c r="E30" s="73"/>
      <c r="F30" s="73"/>
      <c r="G30" s="73"/>
      <c r="H30" s="73"/>
      <c r="I30" s="73"/>
      <c r="J30" s="73"/>
      <c r="K30" s="40"/>
      <c r="L30" s="40"/>
      <c r="M30" s="40"/>
      <c r="N30" s="40"/>
      <c r="O30" s="40"/>
      <c r="P30" s="40"/>
      <c r="Q30" s="40"/>
      <c r="R30" s="40"/>
    </row>
    <row r="31" spans="1:26" x14ac:dyDescent="0.25">
      <c r="A31" s="70"/>
      <c r="B31" s="72"/>
      <c r="C31" s="73"/>
      <c r="D31" s="73"/>
      <c r="E31" s="73"/>
      <c r="F31" s="73"/>
      <c r="G31" s="73"/>
      <c r="H31" s="73"/>
      <c r="I31" s="73"/>
      <c r="J31" s="73"/>
      <c r="K31" s="40"/>
      <c r="L31" s="40"/>
      <c r="M31" s="40"/>
      <c r="N31" s="40"/>
      <c r="O31" s="40"/>
      <c r="P31" s="40"/>
      <c r="Q31" s="40"/>
      <c r="R31" s="40"/>
      <c r="S31" s="104" t="s">
        <v>57</v>
      </c>
      <c r="T31" s="104"/>
      <c r="U31" s="104"/>
      <c r="V31" s="104"/>
      <c r="W31" s="104"/>
      <c r="X31" s="104"/>
      <c r="Y31" s="104"/>
      <c r="Z31" s="104"/>
    </row>
    <row r="32" spans="1:26" x14ac:dyDescent="0.25">
      <c r="A32" s="70"/>
      <c r="B32" s="72"/>
      <c r="C32" s="60" t="s">
        <v>36</v>
      </c>
      <c r="D32" s="60" t="s">
        <v>37</v>
      </c>
      <c r="E32" s="60" t="s">
        <v>38</v>
      </c>
      <c r="F32" s="60" t="s">
        <v>31</v>
      </c>
      <c r="G32" s="60" t="s">
        <v>32</v>
      </c>
      <c r="H32" s="60" t="s">
        <v>33</v>
      </c>
      <c r="I32" s="60" t="s">
        <v>34</v>
      </c>
      <c r="J32" s="60" t="s">
        <v>35</v>
      </c>
      <c r="K32" s="60" t="s">
        <v>36</v>
      </c>
      <c r="L32" s="60" t="s">
        <v>37</v>
      </c>
      <c r="M32" s="60" t="s">
        <v>38</v>
      </c>
      <c r="N32" s="60" t="s">
        <v>31</v>
      </c>
      <c r="O32" s="60" t="s">
        <v>32</v>
      </c>
      <c r="P32" s="60" t="s">
        <v>33</v>
      </c>
      <c r="Q32" s="60" t="s">
        <v>34</v>
      </c>
      <c r="R32" s="60" t="s">
        <v>35</v>
      </c>
    </row>
    <row r="33" spans="1:18" x14ac:dyDescent="0.25">
      <c r="A33" s="70"/>
      <c r="B33" s="72"/>
      <c r="C33" s="72" t="s">
        <v>13</v>
      </c>
      <c r="D33" s="72" t="s">
        <v>13</v>
      </c>
      <c r="E33" s="72" t="s">
        <v>13</v>
      </c>
      <c r="F33" s="72" t="s">
        <v>13</v>
      </c>
      <c r="G33" s="72" t="s">
        <v>13</v>
      </c>
      <c r="H33" s="72" t="s">
        <v>13</v>
      </c>
      <c r="I33" s="72" t="s">
        <v>13</v>
      </c>
      <c r="J33" s="72" t="s">
        <v>13</v>
      </c>
      <c r="K33" s="72" t="s">
        <v>18</v>
      </c>
      <c r="L33" s="72" t="s">
        <v>18</v>
      </c>
      <c r="M33" s="72" t="s">
        <v>18</v>
      </c>
      <c r="N33" s="72" t="s">
        <v>18</v>
      </c>
      <c r="O33" s="72" t="s">
        <v>18</v>
      </c>
      <c r="P33" s="72" t="s">
        <v>18</v>
      </c>
      <c r="Q33" s="72" t="s">
        <v>18</v>
      </c>
      <c r="R33" s="72" t="s">
        <v>18</v>
      </c>
    </row>
    <row r="35" spans="1:18" x14ac:dyDescent="0.25">
      <c r="A35" s="71" t="s">
        <v>43</v>
      </c>
      <c r="B35" s="72" t="s">
        <v>20</v>
      </c>
      <c r="C35" s="73">
        <v>1065.7333431782592</v>
      </c>
      <c r="D35" s="73">
        <v>1233.7883213334101</v>
      </c>
      <c r="E35" s="73">
        <v>908.33412465538902</v>
      </c>
      <c r="F35" s="73">
        <v>1375.919858957971</v>
      </c>
      <c r="G35" s="73">
        <v>1229.6205596719742</v>
      </c>
      <c r="H35" s="73">
        <v>775.08531647065138</v>
      </c>
      <c r="I35" s="73">
        <v>1970.6477267652081</v>
      </c>
      <c r="J35" s="73">
        <v>1033.8083086640897</v>
      </c>
      <c r="K35" s="40">
        <v>0.52779348239733381</v>
      </c>
      <c r="L35" s="40">
        <v>0.49145630235720122</v>
      </c>
      <c r="M35" s="40">
        <v>0.61122269099712623</v>
      </c>
      <c r="N35" s="40">
        <v>0.53899680885918055</v>
      </c>
      <c r="O35" s="40">
        <v>0.50220089547076074</v>
      </c>
      <c r="P35" s="40">
        <v>0.3374168560934015</v>
      </c>
      <c r="Q35" s="40">
        <v>0.55033554661064343</v>
      </c>
      <c r="R35" s="40">
        <v>0.4590837973027711</v>
      </c>
    </row>
    <row r="36" spans="1:18" x14ac:dyDescent="0.25">
      <c r="A36" s="71" t="s">
        <v>43</v>
      </c>
      <c r="B36" t="s">
        <v>21</v>
      </c>
      <c r="C36" s="73">
        <v>818.36482790455102</v>
      </c>
      <c r="D36" s="73"/>
      <c r="E36" s="73">
        <v>618.68822546364356</v>
      </c>
      <c r="F36" s="73">
        <v>1076.6574728344149</v>
      </c>
      <c r="G36" s="73">
        <v>1188.4369115198422</v>
      </c>
      <c r="H36" s="73"/>
      <c r="I36" s="73">
        <v>1366.1202184195697</v>
      </c>
      <c r="J36" s="73">
        <v>718.95925774401996</v>
      </c>
      <c r="K36" s="40">
        <v>0.59793625764288849</v>
      </c>
      <c r="L36" s="40"/>
      <c r="M36" s="40">
        <v>0.68184710961797235</v>
      </c>
      <c r="N36" s="40">
        <v>0.49348517035866424</v>
      </c>
      <c r="O36" s="40">
        <v>0.4678150800306991</v>
      </c>
      <c r="P36" s="40"/>
      <c r="Q36" s="40">
        <v>0.63268512697811419</v>
      </c>
      <c r="R36" s="40">
        <v>0.30371687719713863</v>
      </c>
    </row>
    <row r="37" spans="1:18" x14ac:dyDescent="0.25">
      <c r="A37" s="71" t="s">
        <v>43</v>
      </c>
      <c r="B37" t="s">
        <v>22</v>
      </c>
      <c r="C37" s="73">
        <v>279.7287910307366</v>
      </c>
      <c r="D37" s="73">
        <v>301.73101023065698</v>
      </c>
      <c r="E37" s="73">
        <v>166.1402917874361</v>
      </c>
      <c r="F37" s="73">
        <v>561.77618868135107</v>
      </c>
      <c r="G37" s="73">
        <v>1192.1516758279133</v>
      </c>
      <c r="H37" s="73">
        <v>511.66367399458636</v>
      </c>
      <c r="I37" s="73">
        <v>838.2957393533087</v>
      </c>
      <c r="J37" s="73">
        <v>268.10421805796869</v>
      </c>
      <c r="K37" s="40">
        <v>0.49693262211903422</v>
      </c>
      <c r="L37" s="40">
        <v>0.41611235938399688</v>
      </c>
      <c r="M37" s="40">
        <v>0.39574328681635068</v>
      </c>
      <c r="N37" s="40">
        <v>0.35796848819047122</v>
      </c>
      <c r="O37" s="40">
        <v>0.32197010657647945</v>
      </c>
      <c r="P37" s="40">
        <v>0.34705260866161636</v>
      </c>
      <c r="Q37" s="40">
        <v>0.56290487537878731</v>
      </c>
      <c r="R37" s="40">
        <v>0.20392315666856051</v>
      </c>
    </row>
    <row r="38" spans="1:18" x14ac:dyDescent="0.25">
      <c r="A38" s="71" t="s">
        <v>11</v>
      </c>
      <c r="B38" s="72" t="s">
        <v>20</v>
      </c>
      <c r="C38" s="73">
        <v>37.636732996562159</v>
      </c>
      <c r="D38" s="73">
        <v>42.555731507395237</v>
      </c>
      <c r="E38" s="73">
        <v>29.66858612747453</v>
      </c>
      <c r="F38" s="73">
        <v>105.1771429089524</v>
      </c>
      <c r="G38" s="73">
        <v>54.194475412425589</v>
      </c>
      <c r="H38" s="73">
        <v>69.300080958365086</v>
      </c>
      <c r="I38" s="73">
        <v>199.62307481395493</v>
      </c>
      <c r="J38" s="73">
        <v>48.530578927922711</v>
      </c>
      <c r="K38" s="40">
        <v>3.7743408909578433E-2</v>
      </c>
      <c r="L38" s="40">
        <v>1.7663942098318213E-2</v>
      </c>
      <c r="M38" s="40">
        <v>2.5685347396631104E-2</v>
      </c>
      <c r="N38" s="40">
        <v>1.453468477837167E-2</v>
      </c>
      <c r="O38" s="40">
        <v>2.0085954868870565E-2</v>
      </c>
      <c r="P38" s="40">
        <v>1.471330852166846E-2</v>
      </c>
      <c r="Q38" s="40">
        <v>5.6048321203610807E-2</v>
      </c>
      <c r="R38" s="40">
        <v>9.7525637906681409E-3</v>
      </c>
    </row>
    <row r="39" spans="1:18" x14ac:dyDescent="0.25">
      <c r="A39" s="71" t="s">
        <v>11</v>
      </c>
      <c r="B39" t="s">
        <v>21</v>
      </c>
      <c r="C39" s="73">
        <v>101.39352569714904</v>
      </c>
      <c r="D39" s="73"/>
      <c r="E39" s="73">
        <v>65.639159959846296</v>
      </c>
      <c r="F39" s="73">
        <v>198.20860463089181</v>
      </c>
      <c r="G39" s="73">
        <v>64.789853779418394</v>
      </c>
      <c r="H39" s="73"/>
      <c r="I39" s="73">
        <v>88.814206052677704</v>
      </c>
      <c r="J39" s="73">
        <v>169.70387710148503</v>
      </c>
      <c r="K39" s="40">
        <v>2.9670121257676971E-2</v>
      </c>
      <c r="L39" s="40"/>
      <c r="M39" s="40">
        <v>5.0774170446406204E-2</v>
      </c>
      <c r="N39" s="40">
        <v>3.6133259805521595E-2</v>
      </c>
      <c r="O39" s="40">
        <v>6.0164504016636366E-2</v>
      </c>
      <c r="P39" s="40"/>
      <c r="Q39" s="40">
        <v>1.685321092654405E-2</v>
      </c>
      <c r="R39" s="40">
        <v>4.939232852470208E-2</v>
      </c>
    </row>
    <row r="40" spans="1:18" x14ac:dyDescent="0.25">
      <c r="A40" s="71" t="s">
        <v>11</v>
      </c>
      <c r="B40" t="s">
        <v>22</v>
      </c>
      <c r="C40" s="73">
        <v>87.465246828564929</v>
      </c>
      <c r="D40" s="73">
        <v>19.673797407886834</v>
      </c>
      <c r="E40" s="73">
        <v>55.659639265946844</v>
      </c>
      <c r="F40" s="73">
        <v>91.942566884412742</v>
      </c>
      <c r="G40" s="73">
        <v>59.377441558051295</v>
      </c>
      <c r="H40" s="73">
        <v>60.47544902995449</v>
      </c>
      <c r="I40" s="73">
        <v>182.40578727027258</v>
      </c>
      <c r="J40" s="73">
        <v>76.6254738611687</v>
      </c>
      <c r="K40" s="40">
        <v>7.3520751739064971E-2</v>
      </c>
      <c r="L40" s="40">
        <v>1.8507466708538273E-2</v>
      </c>
      <c r="M40" s="40">
        <v>5.7022872052508326E-2</v>
      </c>
      <c r="N40" s="40">
        <v>2.8974329574651073E-2</v>
      </c>
      <c r="O40" s="40">
        <v>3.9283185212422217E-2</v>
      </c>
      <c r="P40" s="40">
        <v>5.5448046550171312E-2</v>
      </c>
      <c r="Q40" s="40">
        <v>9.7895962314782564E-2</v>
      </c>
      <c r="R40" s="40">
        <v>9.7434380772379273E-2</v>
      </c>
    </row>
    <row r="42" spans="1:18" x14ac:dyDescent="0.25">
      <c r="A42" s="71" t="s">
        <v>44</v>
      </c>
      <c r="B42" s="72" t="s">
        <v>20</v>
      </c>
      <c r="C42" s="73">
        <v>1093.4099026021413</v>
      </c>
      <c r="D42" s="73">
        <v>1133.8259462548749</v>
      </c>
      <c r="E42" s="73">
        <v>962.95267144310617</v>
      </c>
      <c r="F42" s="73">
        <v>1319.8607967564747</v>
      </c>
      <c r="G42" s="73">
        <v>1192.2335963079561</v>
      </c>
      <c r="H42" s="73">
        <v>796.80409771178211</v>
      </c>
      <c r="I42" s="73">
        <v>3192.1568628236751</v>
      </c>
      <c r="J42" s="73">
        <v>1045.8965765089656</v>
      </c>
      <c r="K42" s="40">
        <v>0.53784359404690452</v>
      </c>
      <c r="L42" s="40">
        <v>0.57507036573909887</v>
      </c>
      <c r="M42" s="40">
        <v>0.67824521092900858</v>
      </c>
      <c r="N42" s="40">
        <v>0.59908922909914863</v>
      </c>
      <c r="O42" s="40">
        <v>0.55671485569648638</v>
      </c>
      <c r="P42" s="40">
        <v>0.41380979522503653</v>
      </c>
      <c r="Q42" s="40">
        <v>0.57629680173929987</v>
      </c>
      <c r="R42" s="40">
        <v>0.5336275120409012</v>
      </c>
    </row>
    <row r="43" spans="1:18" x14ac:dyDescent="0.25">
      <c r="A43" s="71" t="s">
        <v>44</v>
      </c>
      <c r="B43" t="s">
        <v>21</v>
      </c>
      <c r="C43" s="73">
        <v>768.42448162335586</v>
      </c>
      <c r="D43" s="73"/>
      <c r="E43" s="73">
        <v>706.58239688088804</v>
      </c>
      <c r="F43" s="73">
        <v>1089.2100947918143</v>
      </c>
      <c r="G43" s="73">
        <v>1028.8904300570282</v>
      </c>
      <c r="H43" s="73"/>
      <c r="I43" s="73">
        <v>1357.7777775181128</v>
      </c>
      <c r="J43" s="73">
        <v>816.98781491840816</v>
      </c>
      <c r="K43" s="40">
        <v>0.60923661381403449</v>
      </c>
      <c r="L43" s="40"/>
      <c r="M43" s="40">
        <v>0.57617537171467148</v>
      </c>
      <c r="N43" s="40">
        <v>0.48866683871229327</v>
      </c>
      <c r="O43" s="40">
        <v>0.33760872940462322</v>
      </c>
      <c r="P43" s="40"/>
      <c r="Q43" s="40">
        <v>0.63330477522366535</v>
      </c>
      <c r="R43" s="40">
        <v>0.38075046333385493</v>
      </c>
    </row>
    <row r="44" spans="1:18" x14ac:dyDescent="0.25">
      <c r="A44" s="71" t="s">
        <v>44</v>
      </c>
      <c r="B44" t="s">
        <v>22</v>
      </c>
      <c r="C44" s="73">
        <v>345.34133885586726</v>
      </c>
      <c r="D44" s="73">
        <v>324.43736074763336</v>
      </c>
      <c r="E44" s="73">
        <v>290.46938026660104</v>
      </c>
      <c r="F44" s="73">
        <v>843.01901047648187</v>
      </c>
      <c r="G44" s="73">
        <v>883.68972757242182</v>
      </c>
      <c r="H44" s="73">
        <v>453.86332806463997</v>
      </c>
      <c r="I44" s="73">
        <v>255.65891468824589</v>
      </c>
      <c r="J44" s="73">
        <v>623.85753535349625</v>
      </c>
      <c r="K44" s="40">
        <v>0.29626197725818076</v>
      </c>
      <c r="L44" s="40">
        <v>0.33567739431621907</v>
      </c>
      <c r="M44" s="40">
        <v>0.40904276421741614</v>
      </c>
      <c r="N44" s="40">
        <v>0.40902460466387119</v>
      </c>
      <c r="O44" s="40">
        <v>0.24353953731493552</v>
      </c>
      <c r="P44" s="40">
        <v>0.32690796764561131</v>
      </c>
      <c r="Q44" s="40">
        <v>0.18171359242424204</v>
      </c>
      <c r="R44" s="40">
        <v>0.20467403301575596</v>
      </c>
    </row>
    <row r="45" spans="1:18" x14ac:dyDescent="0.25">
      <c r="A45" s="71" t="s">
        <v>11</v>
      </c>
      <c r="B45" s="72" t="s">
        <v>20</v>
      </c>
      <c r="C45" s="73">
        <v>115.56949869749918</v>
      </c>
      <c r="D45" s="73">
        <v>94.598911894106848</v>
      </c>
      <c r="E45" s="73">
        <v>63.78574683273969</v>
      </c>
      <c r="F45" s="73">
        <v>110.00435504004872</v>
      </c>
      <c r="G45" s="73">
        <v>8.8408589859473388</v>
      </c>
      <c r="H45" s="73">
        <v>55.188272357732473</v>
      </c>
      <c r="I45" s="73">
        <v>197.67973561388669</v>
      </c>
      <c r="J45" s="73">
        <v>5.6308844053805043</v>
      </c>
      <c r="K45" s="40">
        <v>8.1096478843610084E-2</v>
      </c>
      <c r="L45" s="40">
        <v>1.516069054070995E-2</v>
      </c>
      <c r="M45" s="40">
        <v>3.2783585547307287E-2</v>
      </c>
      <c r="N45" s="40">
        <v>1.0519415598896725E-2</v>
      </c>
      <c r="O45" s="40">
        <v>3.5713321500222169E-2</v>
      </c>
      <c r="P45" s="40">
        <v>2.2653955181700568E-2</v>
      </c>
      <c r="Q45" s="40">
        <v>4.5918219174807103E-2</v>
      </c>
      <c r="R45" s="40">
        <v>9.7481167853625643E-3</v>
      </c>
    </row>
    <row r="46" spans="1:18" x14ac:dyDescent="0.25">
      <c r="A46" s="71" t="s">
        <v>11</v>
      </c>
      <c r="B46" t="s">
        <v>21</v>
      </c>
      <c r="C46" s="73">
        <v>25.272472641192547</v>
      </c>
      <c r="D46" s="73"/>
      <c r="E46" s="73">
        <v>85.738089928898717</v>
      </c>
      <c r="F46" s="73">
        <v>258.87048437536919</v>
      </c>
      <c r="G46" s="73">
        <v>9.8083560118093533</v>
      </c>
      <c r="H46" s="73"/>
      <c r="I46" s="73">
        <v>254.76205325228889</v>
      </c>
      <c r="J46" s="73">
        <v>121.20655285708743</v>
      </c>
      <c r="K46" s="40">
        <v>2.3497864128931886E-2</v>
      </c>
      <c r="L46" s="40"/>
      <c r="M46" s="40">
        <v>5.6560804084863754E-2</v>
      </c>
      <c r="N46" s="40">
        <v>0.11843874053754011</v>
      </c>
      <c r="O46" s="40">
        <v>9.9181130928393979E-2</v>
      </c>
      <c r="P46" s="40"/>
      <c r="Q46" s="40">
        <v>9.1322446482861808E-2</v>
      </c>
      <c r="R46" s="40">
        <v>5.1608538959353294E-2</v>
      </c>
    </row>
    <row r="47" spans="1:18" x14ac:dyDescent="0.25">
      <c r="A47" s="71" t="s">
        <v>11</v>
      </c>
      <c r="B47" t="s">
        <v>22</v>
      </c>
      <c r="C47" s="73">
        <v>129.98074278144941</v>
      </c>
      <c r="D47" s="73">
        <v>30.323563932445865</v>
      </c>
      <c r="E47" s="73">
        <v>89.422540621698872</v>
      </c>
      <c r="F47" s="73">
        <v>150.26960359528482</v>
      </c>
      <c r="G47" s="73">
        <v>257.28905100296186</v>
      </c>
      <c r="H47" s="73">
        <v>72.682613633719825</v>
      </c>
      <c r="I47" s="73">
        <v>45.553701503723275</v>
      </c>
      <c r="J47" s="73">
        <v>259.4547986384182</v>
      </c>
      <c r="K47" s="40">
        <v>0.18322178440504117</v>
      </c>
      <c r="L47" s="40">
        <v>7.3952227640543752E-2</v>
      </c>
      <c r="M47" s="40">
        <v>0.16047224112987471</v>
      </c>
      <c r="N47" s="40">
        <v>5.9958755453716893E-2</v>
      </c>
      <c r="O47" s="40">
        <v>7.0262852636359951E-2</v>
      </c>
      <c r="P47" s="40">
        <v>4.0215931945705642E-2</v>
      </c>
      <c r="Q47" s="40">
        <v>0.15800661732309262</v>
      </c>
      <c r="R47" s="40">
        <v>9.1133072500500317E-2</v>
      </c>
    </row>
    <row r="54" spans="1:18" x14ac:dyDescent="0.25">
      <c r="A54" s="71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</row>
    <row r="57" spans="1:18" x14ac:dyDescent="0.25">
      <c r="A57" s="71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</row>
    <row r="60" spans="1:18" x14ac:dyDescent="0.25">
      <c r="A60" s="71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46"/>
  <sheetViews>
    <sheetView topLeftCell="J10" workbookViewId="0">
      <selection activeCell="AD35" sqref="AD35"/>
    </sheetView>
  </sheetViews>
  <sheetFormatPr defaultRowHeight="15" x14ac:dyDescent="0.25"/>
  <cols>
    <col min="1" max="1" width="11" bestFit="1" customWidth="1"/>
  </cols>
  <sheetData>
    <row r="1" spans="1:24" x14ac:dyDescent="0.25">
      <c r="B1" s="70"/>
      <c r="C1" s="60" t="s">
        <v>36</v>
      </c>
      <c r="D1" s="60" t="s">
        <v>37</v>
      </c>
      <c r="E1" s="60" t="s">
        <v>38</v>
      </c>
      <c r="F1" s="60" t="s">
        <v>31</v>
      </c>
      <c r="G1" s="60" t="s">
        <v>32</v>
      </c>
      <c r="H1" s="60" t="s">
        <v>33</v>
      </c>
      <c r="I1" s="60" t="s">
        <v>34</v>
      </c>
      <c r="J1" s="60" t="s">
        <v>35</v>
      </c>
      <c r="K1" s="60" t="s">
        <v>36</v>
      </c>
      <c r="L1" s="60" t="s">
        <v>37</v>
      </c>
      <c r="M1" s="60" t="s">
        <v>38</v>
      </c>
      <c r="N1" s="60" t="s">
        <v>31</v>
      </c>
      <c r="O1" s="60" t="s">
        <v>32</v>
      </c>
      <c r="P1" s="60" t="s">
        <v>33</v>
      </c>
      <c r="Q1" s="60" t="s">
        <v>34</v>
      </c>
      <c r="R1" s="60" t="s">
        <v>35</v>
      </c>
    </row>
    <row r="2" spans="1:24" x14ac:dyDescent="0.25">
      <c r="B2" s="70"/>
      <c r="C2" s="72" t="s">
        <v>13</v>
      </c>
      <c r="D2" s="72" t="s">
        <v>13</v>
      </c>
      <c r="E2" s="72" t="s">
        <v>13</v>
      </c>
      <c r="F2" s="72" t="s">
        <v>13</v>
      </c>
      <c r="G2" s="72" t="s">
        <v>13</v>
      </c>
      <c r="H2" s="72" t="s">
        <v>13</v>
      </c>
      <c r="I2" s="72" t="s">
        <v>13</v>
      </c>
      <c r="J2" s="72" t="s">
        <v>13</v>
      </c>
      <c r="K2" s="2" t="s">
        <v>46</v>
      </c>
      <c r="L2" s="2" t="s">
        <v>46</v>
      </c>
      <c r="M2" s="2" t="s">
        <v>46</v>
      </c>
      <c r="N2" s="2" t="s">
        <v>46</v>
      </c>
      <c r="O2" s="2" t="s">
        <v>46</v>
      </c>
      <c r="P2" s="2" t="s">
        <v>46</v>
      </c>
      <c r="Q2" s="2" t="s">
        <v>46</v>
      </c>
      <c r="R2" s="2" t="s">
        <v>46</v>
      </c>
      <c r="T2" s="1" t="s">
        <v>56</v>
      </c>
      <c r="U2" s="12" t="s">
        <v>13</v>
      </c>
      <c r="V2" s="13" t="s">
        <v>20</v>
      </c>
      <c r="W2" s="65">
        <v>1183.1932776211329</v>
      </c>
    </row>
    <row r="3" spans="1:24" x14ac:dyDescent="0.25">
      <c r="A3" s="71" t="s">
        <v>43</v>
      </c>
      <c r="B3" s="72" t="s">
        <v>20</v>
      </c>
      <c r="C3" s="73">
        <v>1065.7333431782592</v>
      </c>
      <c r="D3" s="73">
        <v>1233.7883213334101</v>
      </c>
      <c r="E3" s="73">
        <v>908.33412465538902</v>
      </c>
      <c r="F3" s="73">
        <v>1375.919858957971</v>
      </c>
      <c r="G3" s="73">
        <v>1229.6205596719742</v>
      </c>
      <c r="H3" s="73">
        <v>775.08531647065138</v>
      </c>
      <c r="I3" s="73">
        <v>1970.6477267652081</v>
      </c>
      <c r="J3" s="73">
        <v>1033.8083086640897</v>
      </c>
      <c r="K3" s="97">
        <v>5.8310175506324648E-2</v>
      </c>
      <c r="L3" s="97">
        <v>5.5701684893626389E-2</v>
      </c>
      <c r="M3" s="97">
        <v>2.9571832034786999E-2</v>
      </c>
      <c r="N3" s="97">
        <v>4.6153336850985514E-2</v>
      </c>
      <c r="O3" s="97">
        <v>7.2125689441153969E-3</v>
      </c>
      <c r="P3" s="97">
        <v>1.2163658948705985E-3</v>
      </c>
      <c r="Q3" s="97">
        <v>6.0649604594652197E-3</v>
      </c>
      <c r="R3" s="97">
        <v>4.5961568728062487E-2</v>
      </c>
      <c r="T3" s="1" t="s">
        <v>56</v>
      </c>
      <c r="U3" s="12" t="s">
        <v>13</v>
      </c>
      <c r="V3" s="13" t="s">
        <v>21</v>
      </c>
      <c r="W3" s="65">
        <v>806.66666657275834</v>
      </c>
    </row>
    <row r="4" spans="1:24" ht="15.75" thickBot="1" x14ac:dyDescent="0.3">
      <c r="A4" s="71" t="s">
        <v>43</v>
      </c>
      <c r="B4" t="s">
        <v>21</v>
      </c>
      <c r="C4" s="73">
        <v>818.36482790455102</v>
      </c>
      <c r="D4" s="73"/>
      <c r="E4" s="73">
        <v>618.68822546364356</v>
      </c>
      <c r="F4" s="73">
        <v>1076.6574728344149</v>
      </c>
      <c r="G4" s="73">
        <v>1188.4369115198422</v>
      </c>
      <c r="H4" s="73"/>
      <c r="I4" s="73">
        <v>1366.1202184195697</v>
      </c>
      <c r="J4" s="73">
        <v>718.95925774401996</v>
      </c>
      <c r="K4" s="97">
        <v>3.8407782074096376E-2</v>
      </c>
      <c r="L4" s="97"/>
      <c r="M4" s="97">
        <v>2.2726753000689538E-2</v>
      </c>
      <c r="N4" s="97">
        <v>8.9809114338445059E-2</v>
      </c>
      <c r="O4" s="97">
        <v>1.1875698196350209E-2</v>
      </c>
      <c r="P4" s="97"/>
      <c r="Q4" s="97">
        <v>5.5729378873326232E-3</v>
      </c>
      <c r="R4" s="97">
        <v>8.6808386281307812E-2</v>
      </c>
      <c r="T4" s="1" t="s">
        <v>56</v>
      </c>
      <c r="U4" s="28" t="s">
        <v>13</v>
      </c>
      <c r="V4" s="30" t="s">
        <v>22</v>
      </c>
      <c r="W4" s="66">
        <v>219.99999997438863</v>
      </c>
    </row>
    <row r="5" spans="1:24" x14ac:dyDescent="0.25">
      <c r="A5" s="71" t="s">
        <v>43</v>
      </c>
      <c r="B5" t="s">
        <v>22</v>
      </c>
      <c r="C5" s="73">
        <v>279.7287910307366</v>
      </c>
      <c r="D5" s="73">
        <v>301.73101023065698</v>
      </c>
      <c r="E5" s="73">
        <v>166.1402917874361</v>
      </c>
      <c r="F5" s="73">
        <v>561.77618868135107</v>
      </c>
      <c r="G5" s="73">
        <v>1192.1516758279133</v>
      </c>
      <c r="H5" s="73">
        <v>511.66367399458636</v>
      </c>
      <c r="I5" s="73">
        <v>838.2957393533087</v>
      </c>
      <c r="J5" s="73">
        <v>268.10421805796869</v>
      </c>
      <c r="K5" s="97">
        <v>2.9690364162645601E-3</v>
      </c>
      <c r="L5" s="97">
        <v>1.1322381766647766E-2</v>
      </c>
      <c r="M5" s="97">
        <v>3.0578943527646194E-3</v>
      </c>
      <c r="N5" s="97">
        <v>2.5935398394196962E-2</v>
      </c>
      <c r="O5" s="97">
        <v>2.0374395412735322E-2</v>
      </c>
      <c r="P5" s="97">
        <v>2.6011447278806795E-3</v>
      </c>
      <c r="Q5" s="97">
        <v>1.1130294858722441E-2</v>
      </c>
      <c r="R5" s="97">
        <v>4.4061609185504447E-2</v>
      </c>
      <c r="T5" s="1" t="s">
        <v>56</v>
      </c>
      <c r="U5" s="12" t="s">
        <v>18</v>
      </c>
      <c r="V5" s="13" t="s">
        <v>20</v>
      </c>
      <c r="W5" s="94">
        <v>2.4239664029236302E-2</v>
      </c>
      <c r="X5" s="94"/>
    </row>
    <row r="6" spans="1:24" x14ac:dyDescent="0.25">
      <c r="A6" s="71" t="s">
        <v>11</v>
      </c>
      <c r="B6" s="72" t="s">
        <v>20</v>
      </c>
      <c r="C6" s="73">
        <v>37.636732996562159</v>
      </c>
      <c r="D6" s="73">
        <v>42.555731507395237</v>
      </c>
      <c r="E6" s="73">
        <v>29.66858612747453</v>
      </c>
      <c r="F6" s="73">
        <v>105.1771429089524</v>
      </c>
      <c r="G6" s="73">
        <v>54.194475412425589</v>
      </c>
      <c r="H6" s="73">
        <v>69.300080958365086</v>
      </c>
      <c r="I6" s="73">
        <v>199.62307481395493</v>
      </c>
      <c r="J6" s="73">
        <v>48.530578927922711</v>
      </c>
      <c r="K6" s="85">
        <v>7.9943575352009119E-3</v>
      </c>
      <c r="L6" s="85">
        <v>7.6817056946398604E-4</v>
      </c>
      <c r="M6" s="85">
        <v>4.8425526338367365E-3</v>
      </c>
      <c r="N6" s="85">
        <v>7.2631617979467449E-3</v>
      </c>
      <c r="O6" s="85">
        <v>2.5943922446266224E-3</v>
      </c>
      <c r="P6" s="85">
        <v>9.938915701030017E-4</v>
      </c>
      <c r="Q6" s="85">
        <v>1.8962622397294775E-3</v>
      </c>
      <c r="R6" s="85">
        <v>9.0803405997731505E-3</v>
      </c>
      <c r="T6" s="1" t="s">
        <v>56</v>
      </c>
      <c r="U6" s="12" t="s">
        <v>18</v>
      </c>
      <c r="V6" s="13" t="s">
        <v>21</v>
      </c>
      <c r="W6" s="95">
        <v>9.9060190631290984E-2</v>
      </c>
      <c r="X6" s="95"/>
    </row>
    <row r="7" spans="1:24" ht="15.75" thickBot="1" x14ac:dyDescent="0.3">
      <c r="A7" s="71" t="s">
        <v>11</v>
      </c>
      <c r="B7" t="s">
        <v>21</v>
      </c>
      <c r="C7" s="73">
        <v>101.39352569714904</v>
      </c>
      <c r="D7" s="73"/>
      <c r="E7" s="73">
        <v>65.639159959846296</v>
      </c>
      <c r="F7" s="73">
        <v>198.20860463089181</v>
      </c>
      <c r="G7" s="73">
        <v>64.789853779418394</v>
      </c>
      <c r="H7" s="73"/>
      <c r="I7" s="73">
        <v>88.814206052677704</v>
      </c>
      <c r="J7" s="73">
        <v>169.70387710148503</v>
      </c>
      <c r="K7" s="85">
        <v>8.281299290298293E-3</v>
      </c>
      <c r="L7" s="85"/>
      <c r="M7" s="85">
        <v>1.2837441643123101E-3</v>
      </c>
      <c r="N7" s="85">
        <v>2.7555635496183447E-2</v>
      </c>
      <c r="O7" s="85">
        <v>2.9265862766728141E-3</v>
      </c>
      <c r="P7" s="85"/>
      <c r="Q7" s="85">
        <v>1.6809813764589985E-3</v>
      </c>
      <c r="R7" s="85">
        <v>1.8793054496639119E-2</v>
      </c>
      <c r="T7" s="1" t="s">
        <v>56</v>
      </c>
      <c r="U7" s="28" t="s">
        <v>18</v>
      </c>
      <c r="V7" s="30" t="s">
        <v>22</v>
      </c>
      <c r="W7" s="96">
        <v>1.3285433037068013E-2</v>
      </c>
      <c r="X7" s="96"/>
    </row>
    <row r="8" spans="1:24" x14ac:dyDescent="0.25">
      <c r="A8" s="71" t="s">
        <v>11</v>
      </c>
      <c r="B8" t="s">
        <v>22</v>
      </c>
      <c r="C8" s="73">
        <v>87.465246828564929</v>
      </c>
      <c r="D8" s="73">
        <v>19.673797407886834</v>
      </c>
      <c r="E8" s="73">
        <v>55.659639265946844</v>
      </c>
      <c r="F8" s="73">
        <v>91.942566884412742</v>
      </c>
      <c r="G8" s="73">
        <v>59.377441558051295</v>
      </c>
      <c r="H8" s="73">
        <v>60.47544902995449</v>
      </c>
      <c r="I8" s="73">
        <v>182.40578727027258</v>
      </c>
      <c r="J8" s="73">
        <v>76.6254738611687</v>
      </c>
      <c r="K8" s="85">
        <v>2.7178704293897448E-4</v>
      </c>
      <c r="L8" s="85">
        <v>1.6009790033403432E-3</v>
      </c>
      <c r="M8" s="85">
        <v>1.2105233554482238E-3</v>
      </c>
      <c r="N8" s="85">
        <v>2.6888833349385684E-2</v>
      </c>
      <c r="O8" s="85">
        <v>1.4613513013331211E-3</v>
      </c>
      <c r="P8" s="85">
        <v>1.8314559847491985E-3</v>
      </c>
      <c r="Q8" s="85">
        <v>3.8901248741559551E-3</v>
      </c>
      <c r="R8" s="85">
        <v>3.2918948687553115E-2</v>
      </c>
    </row>
    <row r="9" spans="1:24" x14ac:dyDescent="0.25">
      <c r="A9" s="72"/>
      <c r="B9" s="1"/>
      <c r="C9" s="73"/>
      <c r="D9" s="73"/>
      <c r="E9" s="73"/>
      <c r="F9" s="73"/>
      <c r="G9" s="73"/>
      <c r="H9" s="73"/>
      <c r="I9" s="73"/>
      <c r="J9" s="73"/>
      <c r="K9" s="40"/>
      <c r="L9" s="40"/>
      <c r="M9" s="40"/>
      <c r="N9" s="40"/>
      <c r="O9" s="40"/>
      <c r="P9" s="40"/>
      <c r="Q9" s="40"/>
      <c r="R9" s="40"/>
    </row>
    <row r="10" spans="1:24" x14ac:dyDescent="0.25">
      <c r="A10" s="72"/>
      <c r="B10" s="1"/>
      <c r="C10" s="73"/>
      <c r="D10" s="73"/>
      <c r="E10" s="73"/>
      <c r="F10" s="73"/>
      <c r="G10" s="73"/>
      <c r="H10" s="73"/>
      <c r="I10" s="73"/>
      <c r="J10" s="73"/>
      <c r="K10" s="40"/>
      <c r="L10" s="40"/>
      <c r="M10" s="40"/>
      <c r="N10" s="40"/>
      <c r="O10" s="40"/>
      <c r="P10" s="40"/>
      <c r="Q10" s="40"/>
      <c r="R10" s="40"/>
    </row>
    <row r="11" spans="1:24" x14ac:dyDescent="0.25">
      <c r="A11" s="72"/>
      <c r="B11" s="1"/>
      <c r="C11" s="73"/>
      <c r="D11" s="73"/>
      <c r="E11" s="73"/>
      <c r="F11" s="73"/>
      <c r="G11" s="73"/>
      <c r="H11" s="73"/>
      <c r="I11" s="73"/>
      <c r="J11" s="73"/>
      <c r="K11" s="40"/>
      <c r="L11" s="40"/>
      <c r="M11" s="40"/>
      <c r="N11" s="40"/>
      <c r="O11" s="40"/>
      <c r="P11" s="40"/>
      <c r="Q11" s="40"/>
      <c r="R11" s="40"/>
    </row>
    <row r="12" spans="1:24" x14ac:dyDescent="0.25">
      <c r="A12" s="72"/>
      <c r="B12" s="1"/>
      <c r="C12" s="73"/>
      <c r="D12" s="73"/>
      <c r="E12" s="73"/>
      <c r="F12" s="73"/>
      <c r="G12" s="73"/>
      <c r="H12" s="73"/>
      <c r="I12" s="73"/>
      <c r="J12" s="73"/>
      <c r="K12" s="40"/>
      <c r="L12" s="40"/>
      <c r="M12" s="40"/>
      <c r="N12" s="40"/>
      <c r="O12" s="40"/>
      <c r="P12" s="40"/>
      <c r="Q12" s="40"/>
      <c r="R12" s="40"/>
    </row>
    <row r="13" spans="1:24" x14ac:dyDescent="0.25">
      <c r="A13" s="72"/>
      <c r="B13" s="1"/>
      <c r="C13" s="73"/>
      <c r="D13" s="73"/>
      <c r="E13" s="73"/>
      <c r="F13" s="73"/>
      <c r="G13" s="73"/>
      <c r="H13" s="73"/>
      <c r="I13" s="73"/>
      <c r="J13" s="73"/>
      <c r="K13" s="40"/>
      <c r="L13" s="40"/>
      <c r="M13" s="40"/>
      <c r="N13" s="40"/>
      <c r="O13" s="40"/>
      <c r="P13" s="40"/>
      <c r="Q13" s="40"/>
      <c r="R13" s="40"/>
    </row>
    <row r="14" spans="1:24" x14ac:dyDescent="0.25">
      <c r="A14" s="72"/>
      <c r="B14" s="1"/>
      <c r="C14" s="73"/>
      <c r="D14" s="73"/>
      <c r="E14" s="73"/>
      <c r="F14" s="73"/>
      <c r="G14" s="73"/>
      <c r="H14" s="73"/>
      <c r="I14" s="73"/>
      <c r="J14" s="73"/>
      <c r="K14" s="40"/>
      <c r="L14" s="40"/>
      <c r="M14" s="40"/>
      <c r="N14" s="40"/>
      <c r="O14" s="40"/>
      <c r="P14" s="40"/>
      <c r="Q14" s="40"/>
      <c r="R14" s="40"/>
    </row>
    <row r="15" spans="1:24" x14ac:dyDescent="0.25">
      <c r="A15" s="72"/>
      <c r="B15" s="1"/>
      <c r="C15" s="73"/>
      <c r="D15" s="73"/>
      <c r="E15" s="73"/>
      <c r="F15" s="73"/>
      <c r="G15" s="73"/>
      <c r="H15" s="73"/>
      <c r="I15" s="73"/>
      <c r="J15" s="73"/>
      <c r="K15" s="40"/>
      <c r="L15" s="40"/>
      <c r="M15" s="40"/>
      <c r="N15" s="40"/>
      <c r="O15" s="40"/>
      <c r="P15" s="40"/>
      <c r="Q15" s="40"/>
      <c r="R15" s="40"/>
    </row>
    <row r="16" spans="1:24" x14ac:dyDescent="0.25">
      <c r="A16" s="72"/>
      <c r="B16" s="1"/>
      <c r="C16" s="73"/>
      <c r="D16" s="73"/>
      <c r="E16" s="73"/>
      <c r="F16" s="73"/>
      <c r="G16" s="73"/>
      <c r="H16" s="73"/>
      <c r="I16" s="73"/>
      <c r="J16" s="73"/>
      <c r="K16" s="40"/>
      <c r="L16" s="40"/>
      <c r="M16" s="40"/>
      <c r="N16" s="40"/>
      <c r="O16" s="40"/>
      <c r="P16" s="40"/>
      <c r="Q16" s="40"/>
      <c r="R16" s="40"/>
    </row>
    <row r="17" spans="1:18" x14ac:dyDescent="0.25">
      <c r="A17" s="72"/>
      <c r="B17" s="1"/>
      <c r="C17" s="73"/>
      <c r="D17" s="73"/>
      <c r="E17" s="73"/>
      <c r="F17" s="73"/>
      <c r="G17" s="73"/>
      <c r="H17" s="73"/>
      <c r="I17" s="73"/>
      <c r="J17" s="73"/>
      <c r="K17" s="40"/>
      <c r="L17" s="40"/>
      <c r="M17" s="40"/>
      <c r="N17" s="40"/>
      <c r="O17" s="40"/>
      <c r="P17" s="40"/>
      <c r="Q17" s="40"/>
      <c r="R17" s="40"/>
    </row>
    <row r="18" spans="1:18" x14ac:dyDescent="0.25">
      <c r="A18" s="72"/>
      <c r="B18" s="1"/>
      <c r="C18" s="73"/>
      <c r="D18" s="73"/>
      <c r="E18" s="73"/>
      <c r="F18" s="73"/>
      <c r="G18" s="73"/>
      <c r="H18" s="73"/>
      <c r="I18" s="73"/>
      <c r="J18" s="73"/>
      <c r="K18" s="40"/>
      <c r="L18" s="40"/>
      <c r="M18" s="40"/>
      <c r="N18" s="40"/>
      <c r="O18" s="40"/>
      <c r="P18" s="40"/>
      <c r="Q18" s="40"/>
      <c r="R18" s="40"/>
    </row>
    <row r="19" spans="1:18" x14ac:dyDescent="0.25">
      <c r="A19" s="72"/>
      <c r="B19" s="1"/>
      <c r="C19" s="73"/>
      <c r="D19" s="73"/>
      <c r="E19" s="73"/>
      <c r="F19" s="73"/>
      <c r="G19" s="73"/>
      <c r="H19" s="73"/>
      <c r="I19" s="73"/>
      <c r="J19" s="73"/>
      <c r="K19" s="40"/>
      <c r="L19" s="40"/>
      <c r="M19" s="40"/>
      <c r="N19" s="40"/>
      <c r="O19" s="40"/>
      <c r="P19" s="40"/>
      <c r="Q19" s="40"/>
      <c r="R19" s="40"/>
    </row>
    <row r="20" spans="1:18" x14ac:dyDescent="0.25">
      <c r="A20" s="72"/>
      <c r="B20" s="1"/>
      <c r="C20" s="73"/>
      <c r="D20" s="73"/>
      <c r="E20" s="73"/>
      <c r="F20" s="73"/>
      <c r="G20" s="73"/>
      <c r="H20" s="73"/>
      <c r="I20" s="73"/>
      <c r="J20" s="73"/>
      <c r="K20" s="40"/>
      <c r="L20" s="40"/>
      <c r="M20" s="40"/>
      <c r="N20" s="40"/>
      <c r="O20" s="40"/>
      <c r="P20" s="40"/>
      <c r="Q20" s="40"/>
      <c r="R20" s="40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7" spans="1:18" x14ac:dyDescent="0.25">
      <c r="A27" s="70"/>
      <c r="B27" s="72"/>
      <c r="C27" s="73"/>
      <c r="D27" s="73"/>
      <c r="E27" s="73"/>
      <c r="F27" s="73"/>
      <c r="G27" s="73"/>
      <c r="H27" s="73"/>
      <c r="I27" s="73"/>
      <c r="J27" s="73"/>
      <c r="K27" s="40"/>
      <c r="L27" s="40"/>
      <c r="M27" s="40"/>
      <c r="N27" s="40"/>
      <c r="O27" s="40"/>
      <c r="P27" s="40"/>
      <c r="Q27" s="40"/>
      <c r="R27" s="40"/>
    </row>
    <row r="28" spans="1:18" x14ac:dyDescent="0.25">
      <c r="A28" s="70"/>
      <c r="B28" s="72"/>
      <c r="C28" s="73"/>
      <c r="D28" s="73"/>
      <c r="E28" s="73"/>
      <c r="F28" s="73"/>
      <c r="G28" s="73"/>
      <c r="H28" s="73"/>
      <c r="I28" s="73"/>
      <c r="J28" s="73"/>
      <c r="K28" s="40"/>
      <c r="L28" s="40"/>
      <c r="M28" s="40"/>
      <c r="N28" s="40"/>
      <c r="O28" s="40"/>
      <c r="P28" s="40"/>
      <c r="Q28" s="40"/>
      <c r="R28" s="40"/>
    </row>
    <row r="29" spans="1:18" x14ac:dyDescent="0.25">
      <c r="A29" s="70"/>
      <c r="B29" s="72"/>
      <c r="C29" s="73"/>
      <c r="D29" s="73"/>
      <c r="E29" s="73"/>
      <c r="F29" s="73"/>
      <c r="G29" s="73"/>
      <c r="H29" s="73"/>
      <c r="I29" s="73"/>
      <c r="J29" s="73"/>
      <c r="K29" s="40"/>
      <c r="L29" s="40"/>
      <c r="M29" s="40"/>
      <c r="N29" s="40"/>
      <c r="O29" s="40"/>
      <c r="P29" s="40"/>
      <c r="Q29" s="40"/>
      <c r="R29" s="40"/>
    </row>
    <row r="30" spans="1:18" x14ac:dyDescent="0.25">
      <c r="A30" s="70"/>
      <c r="B30" s="72"/>
      <c r="C30" s="73"/>
      <c r="D30" s="73"/>
      <c r="E30" s="73"/>
      <c r="F30" s="73"/>
      <c r="G30" s="73"/>
      <c r="H30" s="73"/>
      <c r="I30" s="73"/>
      <c r="J30" s="73"/>
      <c r="K30" s="40"/>
      <c r="L30" s="40"/>
      <c r="M30" s="40"/>
      <c r="N30" s="40"/>
      <c r="O30" s="40"/>
      <c r="P30" s="40"/>
      <c r="Q30" s="40"/>
      <c r="R30" s="40"/>
    </row>
    <row r="31" spans="1:18" x14ac:dyDescent="0.25">
      <c r="A31" s="70"/>
      <c r="B31" s="72"/>
      <c r="C31" s="73"/>
      <c r="D31" s="73"/>
      <c r="E31" s="73"/>
      <c r="F31" s="73"/>
      <c r="G31" s="73"/>
      <c r="H31" s="73"/>
      <c r="I31" s="73"/>
      <c r="J31" s="73"/>
      <c r="K31" s="40"/>
      <c r="L31" s="40"/>
      <c r="M31" s="40"/>
      <c r="N31" s="40"/>
      <c r="O31" s="40"/>
      <c r="P31" s="40"/>
      <c r="Q31" s="40"/>
      <c r="R31" s="40"/>
    </row>
    <row r="32" spans="1:18" x14ac:dyDescent="0.25">
      <c r="A32" s="70"/>
      <c r="B32" s="72"/>
      <c r="C32" s="60" t="s">
        <v>36</v>
      </c>
      <c r="D32" s="60" t="s">
        <v>37</v>
      </c>
      <c r="E32" s="60" t="s">
        <v>38</v>
      </c>
      <c r="F32" s="60" t="s">
        <v>31</v>
      </c>
      <c r="G32" s="60" t="s">
        <v>32</v>
      </c>
      <c r="H32" s="60" t="s">
        <v>33</v>
      </c>
      <c r="I32" s="60" t="s">
        <v>34</v>
      </c>
      <c r="J32" s="60" t="s">
        <v>35</v>
      </c>
      <c r="K32" s="60" t="s">
        <v>36</v>
      </c>
      <c r="L32" s="60" t="s">
        <v>37</v>
      </c>
      <c r="M32" s="60" t="s">
        <v>38</v>
      </c>
      <c r="N32" s="60" t="s">
        <v>31</v>
      </c>
      <c r="O32" s="60" t="s">
        <v>32</v>
      </c>
      <c r="P32" s="60" t="s">
        <v>33</v>
      </c>
      <c r="Q32" s="60" t="s">
        <v>34</v>
      </c>
      <c r="R32" s="60" t="s">
        <v>35</v>
      </c>
    </row>
    <row r="33" spans="1:18" x14ac:dyDescent="0.25">
      <c r="A33" s="70"/>
      <c r="B33" s="72"/>
      <c r="C33" s="72" t="s">
        <v>13</v>
      </c>
      <c r="D33" s="72" t="s">
        <v>13</v>
      </c>
      <c r="E33" s="72" t="s">
        <v>13</v>
      </c>
      <c r="F33" s="72" t="s">
        <v>13</v>
      </c>
      <c r="G33" s="72" t="s">
        <v>13</v>
      </c>
      <c r="H33" s="72" t="s">
        <v>13</v>
      </c>
      <c r="I33" s="72" t="s">
        <v>13</v>
      </c>
      <c r="J33" s="72" t="s">
        <v>13</v>
      </c>
      <c r="K33" s="2" t="s">
        <v>46</v>
      </c>
      <c r="L33" s="2" t="s">
        <v>46</v>
      </c>
      <c r="M33" s="2" t="s">
        <v>46</v>
      </c>
      <c r="N33" s="2" t="s">
        <v>46</v>
      </c>
      <c r="O33" s="2" t="s">
        <v>46</v>
      </c>
      <c r="P33" s="2" t="s">
        <v>46</v>
      </c>
      <c r="Q33" s="2" t="s">
        <v>46</v>
      </c>
      <c r="R33" s="2" t="s">
        <v>46</v>
      </c>
    </row>
    <row r="34" spans="1:18" x14ac:dyDescent="0.25">
      <c r="A34" s="71" t="s">
        <v>43</v>
      </c>
      <c r="B34" s="72" t="s">
        <v>20</v>
      </c>
      <c r="C34" s="73">
        <v>1065.7333431782592</v>
      </c>
      <c r="D34" s="73">
        <v>1233.7883213334101</v>
      </c>
      <c r="E34" s="73">
        <v>908.33412465538902</v>
      </c>
      <c r="F34" s="73">
        <v>1375.919858957971</v>
      </c>
      <c r="G34" s="73">
        <v>1229.6205596719742</v>
      </c>
      <c r="H34" s="73">
        <v>775.08531647065138</v>
      </c>
      <c r="I34" s="73">
        <v>1970.6477267652081</v>
      </c>
      <c r="J34" s="73">
        <v>1033.8083086640897</v>
      </c>
      <c r="K34" s="97">
        <v>5.8310175506324648E-2</v>
      </c>
      <c r="L34" s="97">
        <v>5.5701684893626389E-2</v>
      </c>
      <c r="M34" s="97">
        <v>2.9571832034786999E-2</v>
      </c>
      <c r="N34" s="97">
        <v>4.6153336850985514E-2</v>
      </c>
      <c r="O34" s="97">
        <v>7.2125689441153969E-3</v>
      </c>
      <c r="P34" s="97">
        <v>1.2163658948705985E-3</v>
      </c>
      <c r="Q34" s="97">
        <v>6.0649604594652197E-3</v>
      </c>
      <c r="R34" s="97">
        <v>4.5961568728062487E-2</v>
      </c>
    </row>
    <row r="35" spans="1:18" x14ac:dyDescent="0.25">
      <c r="A35" s="71" t="s">
        <v>43</v>
      </c>
      <c r="B35" t="s">
        <v>21</v>
      </c>
      <c r="C35" s="73">
        <v>818.36482790455102</v>
      </c>
      <c r="D35" s="73"/>
      <c r="E35" s="73">
        <v>618.68822546364356</v>
      </c>
      <c r="F35" s="73">
        <v>1076.6574728344149</v>
      </c>
      <c r="G35" s="73">
        <v>1188.4369115198422</v>
      </c>
      <c r="H35" s="73"/>
      <c r="I35" s="73">
        <v>1366.1202184195697</v>
      </c>
      <c r="J35" s="73">
        <v>718.95925774401996</v>
      </c>
      <c r="K35" s="97">
        <v>3.8407782074096376E-2</v>
      </c>
      <c r="L35" s="97"/>
      <c r="M35" s="97">
        <v>2.2726753000689538E-2</v>
      </c>
      <c r="N35" s="97">
        <v>8.9809114338445059E-2</v>
      </c>
      <c r="O35" s="97">
        <v>1.1875698196350209E-2</v>
      </c>
      <c r="P35" s="97"/>
      <c r="Q35" s="97">
        <v>5.5729378873326232E-3</v>
      </c>
      <c r="R35" s="97">
        <v>8.6808386281307812E-2</v>
      </c>
    </row>
    <row r="36" spans="1:18" x14ac:dyDescent="0.25">
      <c r="A36" s="71" t="s">
        <v>43</v>
      </c>
      <c r="B36" t="s">
        <v>22</v>
      </c>
      <c r="C36" s="73">
        <v>279.7287910307366</v>
      </c>
      <c r="D36" s="73">
        <v>301.73101023065698</v>
      </c>
      <c r="E36" s="73">
        <v>166.1402917874361</v>
      </c>
      <c r="F36" s="73">
        <v>561.77618868135107</v>
      </c>
      <c r="G36" s="73">
        <v>1192.1516758279133</v>
      </c>
      <c r="H36" s="73">
        <v>511.66367399458636</v>
      </c>
      <c r="I36" s="73">
        <v>838.2957393533087</v>
      </c>
      <c r="J36" s="73">
        <v>268.10421805796869</v>
      </c>
      <c r="K36" s="97">
        <v>2.9690364162645601E-3</v>
      </c>
      <c r="L36" s="97">
        <v>1.1322381766647766E-2</v>
      </c>
      <c r="M36" s="97">
        <v>3.0578943527646194E-3</v>
      </c>
      <c r="N36" s="97">
        <v>2.5935398394196962E-2</v>
      </c>
      <c r="O36" s="97">
        <v>2.0374395412735322E-2</v>
      </c>
      <c r="P36" s="97">
        <v>2.6011447278806795E-3</v>
      </c>
      <c r="Q36" s="97">
        <v>1.1130294858722441E-2</v>
      </c>
      <c r="R36" s="97">
        <v>4.4061609185504447E-2</v>
      </c>
    </row>
    <row r="37" spans="1:18" x14ac:dyDescent="0.25">
      <c r="A37" s="71" t="s">
        <v>11</v>
      </c>
      <c r="B37" s="72" t="s">
        <v>20</v>
      </c>
      <c r="C37" s="73">
        <v>37.636732996562159</v>
      </c>
      <c r="D37" s="73">
        <v>42.555731507395237</v>
      </c>
      <c r="E37" s="73">
        <v>29.66858612747453</v>
      </c>
      <c r="F37" s="73">
        <v>105.1771429089524</v>
      </c>
      <c r="G37" s="73">
        <v>54.194475412425589</v>
      </c>
      <c r="H37" s="73">
        <v>69.300080958365086</v>
      </c>
      <c r="I37" s="73">
        <v>199.62307481395493</v>
      </c>
      <c r="J37" s="73">
        <v>48.530578927922711</v>
      </c>
      <c r="K37" s="85">
        <v>7.9943575352009119E-3</v>
      </c>
      <c r="L37" s="85">
        <v>7.6817056946398604E-4</v>
      </c>
      <c r="M37" s="85">
        <v>4.8425526338367365E-3</v>
      </c>
      <c r="N37" s="85">
        <v>7.2631617979467449E-3</v>
      </c>
      <c r="O37" s="85">
        <v>2.5943922446266224E-3</v>
      </c>
      <c r="P37" s="85">
        <v>9.938915701030017E-4</v>
      </c>
      <c r="Q37" s="85">
        <v>1.8962622397294775E-3</v>
      </c>
      <c r="R37" s="85">
        <v>9.0803405997731505E-3</v>
      </c>
    </row>
    <row r="38" spans="1:18" x14ac:dyDescent="0.25">
      <c r="A38" s="71" t="s">
        <v>11</v>
      </c>
      <c r="B38" t="s">
        <v>21</v>
      </c>
      <c r="C38" s="73">
        <v>101.39352569714904</v>
      </c>
      <c r="D38" s="73"/>
      <c r="E38" s="73">
        <v>65.639159959846296</v>
      </c>
      <c r="F38" s="73">
        <v>198.20860463089181</v>
      </c>
      <c r="G38" s="73">
        <v>64.789853779418394</v>
      </c>
      <c r="H38" s="73"/>
      <c r="I38" s="73">
        <v>88.814206052677704</v>
      </c>
      <c r="J38" s="73">
        <v>169.70387710148503</v>
      </c>
      <c r="K38" s="85">
        <v>8.281299290298293E-3</v>
      </c>
      <c r="L38" s="85"/>
      <c r="M38" s="85">
        <v>1.2837441643123101E-3</v>
      </c>
      <c r="N38" s="85">
        <v>2.7555635496183447E-2</v>
      </c>
      <c r="O38" s="85">
        <v>2.9265862766728141E-3</v>
      </c>
      <c r="P38" s="85"/>
      <c r="Q38" s="85">
        <v>1.6809813764589985E-3</v>
      </c>
      <c r="R38" s="85">
        <v>1.8793054496639119E-2</v>
      </c>
    </row>
    <row r="39" spans="1:18" x14ac:dyDescent="0.25">
      <c r="A39" s="71" t="s">
        <v>11</v>
      </c>
      <c r="B39" t="s">
        <v>22</v>
      </c>
      <c r="C39" s="73">
        <v>87.465246828564929</v>
      </c>
      <c r="D39" s="73">
        <v>19.673797407886834</v>
      </c>
      <c r="E39" s="73">
        <v>55.659639265946844</v>
      </c>
      <c r="F39" s="73">
        <v>91.942566884412742</v>
      </c>
      <c r="G39" s="73">
        <v>59.377441558051295</v>
      </c>
      <c r="H39" s="73">
        <v>60.47544902995449</v>
      </c>
      <c r="I39" s="73">
        <v>182.40578727027258</v>
      </c>
      <c r="J39" s="73">
        <v>76.6254738611687</v>
      </c>
      <c r="K39" s="85">
        <v>2.7178704293897448E-4</v>
      </c>
      <c r="L39" s="85">
        <v>1.6009790033403432E-3</v>
      </c>
      <c r="M39" s="85">
        <v>1.2105233554482238E-3</v>
      </c>
      <c r="N39" s="85">
        <v>2.6888833349385684E-2</v>
      </c>
      <c r="O39" s="85">
        <v>1.4613513013331211E-3</v>
      </c>
      <c r="P39" s="85">
        <v>1.8314559847491985E-3</v>
      </c>
      <c r="Q39" s="85">
        <v>3.8901248741559551E-3</v>
      </c>
      <c r="R39" s="85">
        <v>3.2918948687553115E-2</v>
      </c>
    </row>
    <row r="41" spans="1:18" x14ac:dyDescent="0.25">
      <c r="A41" s="71" t="s">
        <v>44</v>
      </c>
      <c r="B41" s="72" t="s">
        <v>20</v>
      </c>
      <c r="C41" s="73">
        <v>1093.4099026021413</v>
      </c>
      <c r="D41" s="73">
        <v>1133.8259462548749</v>
      </c>
      <c r="E41" s="73">
        <v>962.95267144310617</v>
      </c>
      <c r="F41" s="73">
        <v>1319.8607967564747</v>
      </c>
      <c r="G41" s="73">
        <v>1192.2335963079561</v>
      </c>
      <c r="H41" s="73">
        <v>796.80409771178211</v>
      </c>
      <c r="I41" s="73">
        <v>3192.1568628236751</v>
      </c>
      <c r="J41" s="73">
        <v>1045.8965765089656</v>
      </c>
      <c r="K41" s="97">
        <v>7.506886445057466E-2</v>
      </c>
      <c r="L41" s="97">
        <v>4.7371457038085096E-2</v>
      </c>
      <c r="M41" s="97">
        <v>3.6461390320909413E-2</v>
      </c>
      <c r="N41" s="97">
        <v>5.3511964931869251E-2</v>
      </c>
      <c r="O41" s="97">
        <v>8.7504280724477954E-3</v>
      </c>
      <c r="P41" s="97">
        <v>2.0855964063454103E-3</v>
      </c>
      <c r="Q41" s="97">
        <v>3.4263796931207498E-3</v>
      </c>
      <c r="R41" s="97">
        <v>4.8318334075514578E-2</v>
      </c>
    </row>
    <row r="42" spans="1:18" x14ac:dyDescent="0.25">
      <c r="A42" s="71" t="s">
        <v>44</v>
      </c>
      <c r="B42" t="s">
        <v>21</v>
      </c>
      <c r="C42" s="73">
        <v>768.42448162335586</v>
      </c>
      <c r="D42" s="73"/>
      <c r="E42" s="73">
        <v>706.58239688088804</v>
      </c>
      <c r="F42" s="73">
        <v>1089.2100947918143</v>
      </c>
      <c r="G42" s="73">
        <v>1028.8904300570282</v>
      </c>
      <c r="H42" s="73"/>
      <c r="I42" s="73">
        <v>1357.7777775181128</v>
      </c>
      <c r="J42" s="73">
        <v>816.98781491840816</v>
      </c>
      <c r="K42" s="97">
        <v>5.526173945229966E-2</v>
      </c>
      <c r="L42" s="97"/>
      <c r="M42" s="97">
        <v>2.5588890005382264E-2</v>
      </c>
      <c r="N42" s="97">
        <v>6.6939439215754848E-2</v>
      </c>
      <c r="O42" s="97">
        <v>1.7747320038727185E-2</v>
      </c>
      <c r="P42" s="97"/>
      <c r="Q42" s="97">
        <v>4.1658651620547806E-3</v>
      </c>
      <c r="R42" s="97">
        <v>7.8554207524626718E-2</v>
      </c>
    </row>
    <row r="43" spans="1:18" x14ac:dyDescent="0.25">
      <c r="A43" s="71" t="s">
        <v>44</v>
      </c>
      <c r="B43" t="s">
        <v>22</v>
      </c>
      <c r="C43" s="73">
        <v>345.34133885586726</v>
      </c>
      <c r="D43" s="73">
        <v>324.43736074763336</v>
      </c>
      <c r="E43" s="73">
        <v>290.46938026660104</v>
      </c>
      <c r="F43" s="73">
        <v>843.01901047648187</v>
      </c>
      <c r="G43" s="73">
        <v>883.68972757242182</v>
      </c>
      <c r="H43" s="73">
        <v>453.86332806463997</v>
      </c>
      <c r="I43" s="73">
        <v>255.65891468824589</v>
      </c>
      <c r="J43" s="73">
        <v>623.85753535349625</v>
      </c>
      <c r="K43" s="97">
        <v>9.5117988675838573E-3</v>
      </c>
      <c r="L43" s="97">
        <v>1.1748437618787091E-2</v>
      </c>
      <c r="M43" s="97">
        <v>2.9870753073560435E-3</v>
      </c>
      <c r="N43" s="97">
        <v>7.5309499168951036E-2</v>
      </c>
      <c r="O43" s="97">
        <v>2.8512812466039827E-2</v>
      </c>
      <c r="P43" s="97">
        <v>2.2106699839420422E-3</v>
      </c>
      <c r="Q43" s="97">
        <v>1.4592190909058203E-2</v>
      </c>
      <c r="R43" s="97">
        <v>0.12312518661200474</v>
      </c>
    </row>
    <row r="44" spans="1:18" x14ac:dyDescent="0.25">
      <c r="A44" s="71" t="s">
        <v>11</v>
      </c>
      <c r="B44" s="72" t="s">
        <v>20</v>
      </c>
      <c r="C44" s="73">
        <v>115.56949869749918</v>
      </c>
      <c r="D44" s="73">
        <v>94.598911894106848</v>
      </c>
      <c r="E44" s="73">
        <v>63.78574683273969</v>
      </c>
      <c r="F44" s="73">
        <v>110.00435504004872</v>
      </c>
      <c r="G44" s="73">
        <v>8.8408589859473388</v>
      </c>
      <c r="H44" s="73">
        <v>55.188272357732473</v>
      </c>
      <c r="I44" s="73">
        <v>197.67973561388669</v>
      </c>
      <c r="J44" s="73">
        <v>5.6308844053805043</v>
      </c>
      <c r="K44" s="85">
        <v>1.5811197476547623E-2</v>
      </c>
      <c r="L44" s="85">
        <v>3.4663008476822459E-3</v>
      </c>
      <c r="M44" s="85">
        <v>4.1913776491336397E-3</v>
      </c>
      <c r="N44" s="85">
        <v>1.5811362679598897E-2</v>
      </c>
      <c r="O44" s="85">
        <v>1.0942255582749806E-3</v>
      </c>
      <c r="P44" s="85">
        <v>2.6410044210242261E-3</v>
      </c>
      <c r="Q44" s="85">
        <v>9.8117561794852323E-4</v>
      </c>
      <c r="R44" s="85">
        <v>6.7662402837000311E-3</v>
      </c>
    </row>
    <row r="45" spans="1:18" x14ac:dyDescent="0.25">
      <c r="A45" s="71" t="s">
        <v>11</v>
      </c>
      <c r="B45" t="s">
        <v>21</v>
      </c>
      <c r="C45" s="73">
        <v>25.272472641192547</v>
      </c>
      <c r="D45" s="73"/>
      <c r="E45" s="73">
        <v>85.738089928898717</v>
      </c>
      <c r="F45" s="73">
        <v>258.87048437536919</v>
      </c>
      <c r="G45" s="73">
        <v>9.8083560118093533</v>
      </c>
      <c r="H45" s="73"/>
      <c r="I45" s="73">
        <v>254.76205325228889</v>
      </c>
      <c r="J45" s="73">
        <v>121.20655285708743</v>
      </c>
      <c r="K45" s="85">
        <v>4.6297499969765307E-3</v>
      </c>
      <c r="L45" s="85"/>
      <c r="M45" s="85">
        <v>1.1238740510937911E-2</v>
      </c>
      <c r="N45" s="85">
        <v>2.0796958493657272E-2</v>
      </c>
      <c r="O45" s="85">
        <v>2.9577439202322572E-3</v>
      </c>
      <c r="P45" s="85"/>
      <c r="Q45" s="85">
        <v>3.2770135341825117E-3</v>
      </c>
      <c r="R45" s="85">
        <v>3.0526770066610448E-2</v>
      </c>
    </row>
    <row r="46" spans="1:18" x14ac:dyDescent="0.25">
      <c r="A46" s="71" t="s">
        <v>11</v>
      </c>
      <c r="B46" t="s">
        <v>22</v>
      </c>
      <c r="C46" s="73">
        <v>129.98074278144941</v>
      </c>
      <c r="D46" s="73">
        <v>30.323563932445865</v>
      </c>
      <c r="E46" s="73">
        <v>89.422540621698872</v>
      </c>
      <c r="F46" s="73">
        <v>150.26960359528482</v>
      </c>
      <c r="G46" s="73">
        <v>257.28905100296186</v>
      </c>
      <c r="H46" s="73">
        <v>72.682613633719825</v>
      </c>
      <c r="I46" s="73">
        <v>45.553701503723275</v>
      </c>
      <c r="J46" s="73">
        <v>259.4547986384182</v>
      </c>
      <c r="K46" s="85">
        <v>6.924552275653785E-3</v>
      </c>
      <c r="L46" s="85">
        <v>1.0046256053261667E-3</v>
      </c>
      <c r="M46" s="85">
        <v>8.6379634149194855E-4</v>
      </c>
      <c r="N46" s="85">
        <v>3.3624921189655432E-2</v>
      </c>
      <c r="O46" s="85">
        <v>2.0223733745173262E-4</v>
      </c>
      <c r="P46" s="85">
        <v>2.2451317959924569E-3</v>
      </c>
      <c r="Q46" s="85">
        <v>1.6159432140774538E-3</v>
      </c>
      <c r="R46" s="85">
        <v>6.8832727861538212E-2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46"/>
  <sheetViews>
    <sheetView zoomScale="85" zoomScaleNormal="85" workbookViewId="0">
      <selection activeCell="V33" sqref="V33"/>
    </sheetView>
  </sheetViews>
  <sheetFormatPr defaultRowHeight="15" x14ac:dyDescent="0.25"/>
  <cols>
    <col min="1" max="1" width="11" bestFit="1" customWidth="1"/>
  </cols>
  <sheetData>
    <row r="1" spans="1:24" x14ac:dyDescent="0.25">
      <c r="B1" s="70"/>
      <c r="C1" s="60" t="s">
        <v>36</v>
      </c>
      <c r="D1" s="60" t="s">
        <v>37</v>
      </c>
      <c r="E1" s="60" t="s">
        <v>38</v>
      </c>
      <c r="F1" s="60" t="s">
        <v>31</v>
      </c>
      <c r="G1" s="60" t="s">
        <v>32</v>
      </c>
      <c r="H1" s="60" t="s">
        <v>33</v>
      </c>
      <c r="I1" s="60" t="s">
        <v>34</v>
      </c>
      <c r="J1" s="60" t="s">
        <v>35</v>
      </c>
      <c r="K1" s="60" t="s">
        <v>36</v>
      </c>
      <c r="L1" s="60" t="s">
        <v>37</v>
      </c>
      <c r="M1" s="60" t="s">
        <v>38</v>
      </c>
      <c r="N1" s="60" t="s">
        <v>31</v>
      </c>
      <c r="O1" s="60" t="s">
        <v>32</v>
      </c>
      <c r="P1" s="60" t="s">
        <v>33</v>
      </c>
      <c r="Q1" s="60" t="s">
        <v>34</v>
      </c>
      <c r="R1" s="60" t="s">
        <v>35</v>
      </c>
    </row>
    <row r="2" spans="1:24" x14ac:dyDescent="0.25">
      <c r="B2" s="70"/>
      <c r="C2" s="72" t="s">
        <v>13</v>
      </c>
      <c r="D2" s="72" t="s">
        <v>13</v>
      </c>
      <c r="E2" s="72" t="s">
        <v>13</v>
      </c>
      <c r="F2" s="72" t="s">
        <v>13</v>
      </c>
      <c r="G2" s="72" t="s">
        <v>13</v>
      </c>
      <c r="H2" s="72" t="s">
        <v>13</v>
      </c>
      <c r="I2" s="72" t="s">
        <v>13</v>
      </c>
      <c r="J2" s="72" t="s">
        <v>13</v>
      </c>
      <c r="K2" s="2" t="s">
        <v>46</v>
      </c>
      <c r="L2" s="2" t="s">
        <v>46</v>
      </c>
      <c r="M2" s="2" t="s">
        <v>46</v>
      </c>
      <c r="N2" s="2" t="s">
        <v>46</v>
      </c>
      <c r="O2" s="2" t="s">
        <v>46</v>
      </c>
      <c r="P2" s="2" t="s">
        <v>46</v>
      </c>
      <c r="Q2" s="2" t="s">
        <v>46</v>
      </c>
      <c r="R2" s="2" t="s">
        <v>46</v>
      </c>
      <c r="T2" s="1" t="s">
        <v>56</v>
      </c>
      <c r="U2" s="12" t="s">
        <v>13</v>
      </c>
      <c r="V2" s="13" t="s">
        <v>20</v>
      </c>
      <c r="W2" s="65">
        <v>1183.1932776211329</v>
      </c>
    </row>
    <row r="3" spans="1:24" x14ac:dyDescent="0.25">
      <c r="A3" s="71" t="s">
        <v>44</v>
      </c>
      <c r="B3" s="72" t="s">
        <v>20</v>
      </c>
      <c r="C3" s="73">
        <v>1093.4099026021413</v>
      </c>
      <c r="D3" s="73">
        <v>1133.8259462548749</v>
      </c>
      <c r="E3" s="73">
        <v>962.95267144310617</v>
      </c>
      <c r="F3" s="73">
        <v>1319.8607967564747</v>
      </c>
      <c r="G3" s="73">
        <v>1192.2335963079561</v>
      </c>
      <c r="H3" s="73">
        <v>796.80409771178211</v>
      </c>
      <c r="I3" s="73">
        <v>3192.1568628236751</v>
      </c>
      <c r="J3" s="73">
        <v>1045.8965765089656</v>
      </c>
      <c r="K3" s="97">
        <v>7.506886445057466E-2</v>
      </c>
      <c r="L3" s="97">
        <v>4.7371457038085096E-2</v>
      </c>
      <c r="M3" s="97">
        <v>3.6461390320909413E-2</v>
      </c>
      <c r="N3" s="97">
        <v>5.3511964931869251E-2</v>
      </c>
      <c r="O3" s="97">
        <v>8.7504280724477954E-3</v>
      </c>
      <c r="P3" s="97">
        <v>2.0855964063454103E-3</v>
      </c>
      <c r="Q3" s="97">
        <v>3.4263796931207498E-3</v>
      </c>
      <c r="R3" s="97">
        <v>4.8318334075514578E-2</v>
      </c>
      <c r="T3" s="1" t="s">
        <v>56</v>
      </c>
      <c r="U3" s="12" t="s">
        <v>13</v>
      </c>
      <c r="V3" s="13" t="s">
        <v>21</v>
      </c>
      <c r="W3" s="65">
        <v>806.66666657275834</v>
      </c>
    </row>
    <row r="4" spans="1:24" ht="15.75" thickBot="1" x14ac:dyDescent="0.3">
      <c r="A4" s="71" t="s">
        <v>44</v>
      </c>
      <c r="B4" t="s">
        <v>21</v>
      </c>
      <c r="C4" s="73">
        <v>768.42448162335586</v>
      </c>
      <c r="D4" s="73"/>
      <c r="E4" s="73">
        <v>706.58239688088804</v>
      </c>
      <c r="F4" s="73">
        <v>1089.2100947918143</v>
      </c>
      <c r="G4" s="73">
        <v>1028.8904300570282</v>
      </c>
      <c r="H4" s="73"/>
      <c r="I4" s="73">
        <v>1357.7777775181128</v>
      </c>
      <c r="J4" s="73">
        <v>816.98781491840816</v>
      </c>
      <c r="K4" s="97">
        <v>5.526173945229966E-2</v>
      </c>
      <c r="L4" s="97"/>
      <c r="M4" s="97">
        <v>2.5588890005382264E-2</v>
      </c>
      <c r="N4" s="97">
        <v>6.6939439215754848E-2</v>
      </c>
      <c r="O4" s="97">
        <v>1.7747320038727185E-2</v>
      </c>
      <c r="P4" s="97"/>
      <c r="Q4" s="97">
        <v>4.1658651620547806E-3</v>
      </c>
      <c r="R4" s="97">
        <v>7.8554207524626718E-2</v>
      </c>
      <c r="T4" s="1" t="s">
        <v>56</v>
      </c>
      <c r="U4" s="28" t="s">
        <v>13</v>
      </c>
      <c r="V4" s="30" t="s">
        <v>22</v>
      </c>
      <c r="W4" s="66">
        <v>219.99999997438863</v>
      </c>
    </row>
    <row r="5" spans="1:24" x14ac:dyDescent="0.25">
      <c r="A5" s="71" t="s">
        <v>44</v>
      </c>
      <c r="B5" t="s">
        <v>22</v>
      </c>
      <c r="C5" s="73">
        <v>345.34133885586726</v>
      </c>
      <c r="D5" s="73">
        <v>324.43736074763336</v>
      </c>
      <c r="E5" s="73">
        <v>290.46938026660104</v>
      </c>
      <c r="F5" s="73">
        <v>843.01901047648187</v>
      </c>
      <c r="G5" s="73">
        <v>883.68972757242182</v>
      </c>
      <c r="H5" s="73">
        <v>453.86332806463997</v>
      </c>
      <c r="I5" s="73">
        <v>255.65891468824589</v>
      </c>
      <c r="J5" s="73">
        <v>623.85753535349625</v>
      </c>
      <c r="K5" s="97">
        <v>9.5117988675838573E-3</v>
      </c>
      <c r="L5" s="97">
        <v>1.1748437618787091E-2</v>
      </c>
      <c r="M5" s="97">
        <v>2.9870753073560435E-3</v>
      </c>
      <c r="N5" s="97">
        <v>7.5309499168951036E-2</v>
      </c>
      <c r="O5" s="97">
        <v>2.8512812466039827E-2</v>
      </c>
      <c r="P5" s="97">
        <v>2.2106699839420422E-3</v>
      </c>
      <c r="Q5" s="97">
        <v>1.4592190909058203E-2</v>
      </c>
      <c r="R5" s="97">
        <v>0.12312518661200474</v>
      </c>
      <c r="T5" s="1" t="s">
        <v>56</v>
      </c>
      <c r="U5" s="12" t="s">
        <v>18</v>
      </c>
      <c r="V5" s="13" t="s">
        <v>20</v>
      </c>
      <c r="W5" s="94">
        <v>2.4239664029236302E-2</v>
      </c>
      <c r="X5" s="94"/>
    </row>
    <row r="6" spans="1:24" x14ac:dyDescent="0.25">
      <c r="A6" s="71" t="s">
        <v>11</v>
      </c>
      <c r="B6" s="72" t="s">
        <v>20</v>
      </c>
      <c r="C6" s="73">
        <v>115.56949869749918</v>
      </c>
      <c r="D6" s="73">
        <v>94.598911894106848</v>
      </c>
      <c r="E6" s="73">
        <v>63.78574683273969</v>
      </c>
      <c r="F6" s="73">
        <v>110.00435504004872</v>
      </c>
      <c r="G6" s="73">
        <v>8.8408589859473388</v>
      </c>
      <c r="H6" s="73">
        <v>55.188272357732473</v>
      </c>
      <c r="I6" s="73">
        <v>197.67973561388669</v>
      </c>
      <c r="J6" s="73">
        <v>5.6308844053805043</v>
      </c>
      <c r="K6" s="85">
        <v>1.5811197476547623E-2</v>
      </c>
      <c r="L6" s="85">
        <v>3.4663008476822459E-3</v>
      </c>
      <c r="M6" s="85">
        <v>4.1913776491336397E-3</v>
      </c>
      <c r="N6" s="85">
        <v>1.5811362679598897E-2</v>
      </c>
      <c r="O6" s="85">
        <v>1.0942255582749806E-3</v>
      </c>
      <c r="P6" s="85">
        <v>2.6410044210242261E-3</v>
      </c>
      <c r="Q6" s="85">
        <v>9.8117561794852323E-4</v>
      </c>
      <c r="R6" s="85">
        <v>6.7662402837000311E-3</v>
      </c>
      <c r="T6" s="1" t="s">
        <v>56</v>
      </c>
      <c r="U6" s="12" t="s">
        <v>18</v>
      </c>
      <c r="V6" s="13" t="s">
        <v>21</v>
      </c>
      <c r="W6" s="95">
        <v>9.9060190631290984E-2</v>
      </c>
      <c r="X6" s="95"/>
    </row>
    <row r="7" spans="1:24" ht="15.75" thickBot="1" x14ac:dyDescent="0.3">
      <c r="A7" s="71" t="s">
        <v>11</v>
      </c>
      <c r="B7" t="s">
        <v>21</v>
      </c>
      <c r="C7" s="73">
        <v>25.272472641192547</v>
      </c>
      <c r="D7" s="73"/>
      <c r="E7" s="73">
        <v>85.738089928898717</v>
      </c>
      <c r="F7" s="73">
        <v>258.87048437536919</v>
      </c>
      <c r="G7" s="73">
        <v>9.8083560118093533</v>
      </c>
      <c r="H7" s="73"/>
      <c r="I7" s="73">
        <v>254.76205325228889</v>
      </c>
      <c r="J7" s="73">
        <v>121.20655285708743</v>
      </c>
      <c r="K7" s="85">
        <v>4.6297499969765307E-3</v>
      </c>
      <c r="L7" s="85"/>
      <c r="M7" s="85">
        <v>1.1238740510937911E-2</v>
      </c>
      <c r="N7" s="85">
        <v>2.0796958493657272E-2</v>
      </c>
      <c r="O7" s="85">
        <v>2.9577439202322572E-3</v>
      </c>
      <c r="P7" s="85"/>
      <c r="Q7" s="85">
        <v>3.2770135341825117E-3</v>
      </c>
      <c r="R7" s="85">
        <v>3.0526770066610448E-2</v>
      </c>
      <c r="T7" s="1" t="s">
        <v>56</v>
      </c>
      <c r="U7" s="28" t="s">
        <v>18</v>
      </c>
      <c r="V7" s="30" t="s">
        <v>22</v>
      </c>
      <c r="W7" s="96">
        <v>1.3285433037068013E-2</v>
      </c>
      <c r="X7" s="96"/>
    </row>
    <row r="8" spans="1:24" x14ac:dyDescent="0.25">
      <c r="A8" s="71" t="s">
        <v>11</v>
      </c>
      <c r="B8" t="s">
        <v>22</v>
      </c>
      <c r="C8" s="73">
        <v>129.98074278144941</v>
      </c>
      <c r="D8" s="73">
        <v>30.323563932445865</v>
      </c>
      <c r="E8" s="73">
        <v>89.422540621698872</v>
      </c>
      <c r="F8" s="73">
        <v>150.26960359528482</v>
      </c>
      <c r="G8" s="73">
        <v>257.28905100296186</v>
      </c>
      <c r="H8" s="73">
        <v>72.682613633719825</v>
      </c>
      <c r="I8" s="73">
        <v>45.553701503723275</v>
      </c>
      <c r="J8" s="73">
        <v>259.4547986384182</v>
      </c>
      <c r="K8" s="85">
        <v>6.924552275653785E-3</v>
      </c>
      <c r="L8" s="85">
        <v>1.0046256053261667E-3</v>
      </c>
      <c r="M8" s="85">
        <v>8.6379634149194855E-4</v>
      </c>
      <c r="N8" s="85">
        <v>3.3624921189655432E-2</v>
      </c>
      <c r="O8" s="85">
        <v>2.0223733745173262E-4</v>
      </c>
      <c r="P8" s="85">
        <v>2.2451317959924569E-3</v>
      </c>
      <c r="Q8" s="85">
        <v>1.6159432140774538E-3</v>
      </c>
      <c r="R8" s="85">
        <v>6.8832727861538212E-2</v>
      </c>
    </row>
    <row r="9" spans="1:24" x14ac:dyDescent="0.25">
      <c r="A9" s="72"/>
      <c r="B9" s="1"/>
      <c r="C9" s="73"/>
      <c r="D9" s="73"/>
      <c r="E9" s="73"/>
      <c r="F9" s="73"/>
      <c r="G9" s="73"/>
      <c r="H9" s="73"/>
      <c r="I9" s="73"/>
      <c r="J9" s="73"/>
      <c r="K9" s="40"/>
      <c r="L9" s="40"/>
      <c r="M9" s="40"/>
      <c r="N9" s="40"/>
      <c r="O9" s="40"/>
      <c r="P9" s="40"/>
      <c r="Q9" s="40"/>
      <c r="R9" s="40"/>
    </row>
    <row r="10" spans="1:24" x14ac:dyDescent="0.25">
      <c r="A10" s="72"/>
      <c r="B10" s="1"/>
      <c r="C10" s="73"/>
      <c r="D10" s="73"/>
      <c r="E10" s="73"/>
      <c r="F10" s="73"/>
      <c r="G10" s="73"/>
      <c r="H10" s="73"/>
      <c r="I10" s="73"/>
      <c r="J10" s="73"/>
      <c r="K10" s="40"/>
      <c r="L10" s="40"/>
      <c r="M10" s="40"/>
      <c r="N10" s="40"/>
      <c r="O10" s="40"/>
      <c r="P10" s="40"/>
      <c r="Q10" s="40"/>
      <c r="R10" s="40"/>
    </row>
    <row r="11" spans="1:24" x14ac:dyDescent="0.25">
      <c r="A11" s="72"/>
      <c r="B11" s="1"/>
      <c r="C11" s="73"/>
      <c r="D11" s="73"/>
      <c r="E11" s="73"/>
      <c r="F11" s="73"/>
      <c r="G11" s="73"/>
      <c r="H11" s="73"/>
      <c r="I11" s="73"/>
      <c r="J11" s="73"/>
      <c r="K11" s="40"/>
      <c r="L11" s="40"/>
      <c r="M11" s="40"/>
      <c r="N11" s="40"/>
      <c r="O11" s="40"/>
      <c r="P11" s="40"/>
      <c r="Q11" s="40"/>
      <c r="R11" s="40"/>
    </row>
    <row r="12" spans="1:24" x14ac:dyDescent="0.25">
      <c r="A12" s="72"/>
      <c r="B12" s="1"/>
      <c r="C12" s="73"/>
      <c r="D12" s="73"/>
      <c r="E12" s="73"/>
      <c r="F12" s="73"/>
      <c r="G12" s="73"/>
      <c r="H12" s="73"/>
      <c r="I12" s="73"/>
      <c r="J12" s="73"/>
      <c r="K12" s="40"/>
      <c r="L12" s="40"/>
      <c r="M12" s="40"/>
      <c r="N12" s="40"/>
      <c r="O12" s="40"/>
      <c r="P12" s="40"/>
      <c r="Q12" s="40"/>
      <c r="R12" s="40"/>
    </row>
    <row r="13" spans="1:24" x14ac:dyDescent="0.25">
      <c r="A13" s="72"/>
      <c r="B13" s="1"/>
      <c r="C13" s="73"/>
      <c r="D13" s="73"/>
      <c r="E13" s="73"/>
      <c r="F13" s="73"/>
      <c r="G13" s="73"/>
      <c r="H13" s="73"/>
      <c r="I13" s="73"/>
      <c r="J13" s="73"/>
      <c r="K13" s="40"/>
      <c r="L13" s="40"/>
      <c r="M13" s="40"/>
      <c r="N13" s="40"/>
      <c r="O13" s="40"/>
      <c r="P13" s="40"/>
      <c r="Q13" s="40"/>
      <c r="R13" s="40"/>
    </row>
    <row r="14" spans="1:24" x14ac:dyDescent="0.25">
      <c r="A14" s="72"/>
      <c r="B14" s="1"/>
      <c r="C14" s="73"/>
      <c r="D14" s="73"/>
      <c r="E14" s="73"/>
      <c r="F14" s="73"/>
      <c r="G14" s="73"/>
      <c r="H14" s="73"/>
      <c r="I14" s="73"/>
      <c r="J14" s="73"/>
      <c r="K14" s="40"/>
      <c r="L14" s="40"/>
      <c r="M14" s="40"/>
      <c r="N14" s="40"/>
      <c r="O14" s="40"/>
      <c r="P14" s="40"/>
      <c r="Q14" s="40"/>
      <c r="R14" s="40"/>
    </row>
    <row r="15" spans="1:24" x14ac:dyDescent="0.25">
      <c r="A15" s="72"/>
      <c r="B15" s="1"/>
      <c r="C15" s="73"/>
      <c r="D15" s="73"/>
      <c r="E15" s="73"/>
      <c r="F15" s="73"/>
      <c r="G15" s="73"/>
      <c r="H15" s="73"/>
      <c r="I15" s="73"/>
      <c r="J15" s="73"/>
      <c r="K15" s="40"/>
      <c r="L15" s="40"/>
      <c r="M15" s="40"/>
      <c r="N15" s="40"/>
      <c r="O15" s="40"/>
      <c r="P15" s="40"/>
      <c r="Q15" s="40"/>
      <c r="R15" s="40"/>
    </row>
    <row r="16" spans="1:24" x14ac:dyDescent="0.25">
      <c r="A16" s="72"/>
      <c r="B16" s="1"/>
      <c r="C16" s="73"/>
      <c r="D16" s="73"/>
      <c r="E16" s="73"/>
      <c r="F16" s="73"/>
      <c r="G16" s="73"/>
      <c r="H16" s="73"/>
      <c r="I16" s="73"/>
      <c r="J16" s="73"/>
      <c r="K16" s="40"/>
      <c r="L16" s="40"/>
      <c r="M16" s="40"/>
      <c r="N16" s="40"/>
      <c r="O16" s="40"/>
      <c r="P16" s="40"/>
      <c r="Q16" s="40"/>
      <c r="R16" s="40"/>
    </row>
    <row r="17" spans="1:27" x14ac:dyDescent="0.25">
      <c r="A17" s="72"/>
      <c r="B17" s="1"/>
      <c r="C17" s="73"/>
      <c r="D17" s="73"/>
      <c r="E17" s="73"/>
      <c r="F17" s="73"/>
      <c r="G17" s="73"/>
      <c r="H17" s="73"/>
      <c r="I17" s="73"/>
      <c r="J17" s="73"/>
      <c r="K17" s="40"/>
      <c r="L17" s="40"/>
      <c r="M17" s="40"/>
      <c r="N17" s="40"/>
      <c r="O17" s="40"/>
      <c r="P17" s="40"/>
      <c r="Q17" s="40"/>
      <c r="R17" s="40"/>
    </row>
    <row r="18" spans="1:27" x14ac:dyDescent="0.25">
      <c r="A18" s="72"/>
      <c r="B18" s="1"/>
      <c r="C18" s="73"/>
      <c r="D18" s="73"/>
      <c r="E18" s="73"/>
      <c r="F18" s="73"/>
      <c r="G18" s="73"/>
      <c r="H18" s="73"/>
      <c r="I18" s="73"/>
      <c r="J18" s="73"/>
      <c r="K18" s="40"/>
      <c r="L18" s="40"/>
      <c r="M18" s="40"/>
      <c r="N18" s="40"/>
      <c r="O18" s="40"/>
      <c r="P18" s="40"/>
      <c r="Q18" s="40"/>
      <c r="R18" s="40"/>
    </row>
    <row r="19" spans="1:27" x14ac:dyDescent="0.25">
      <c r="A19" s="72"/>
      <c r="B19" s="1"/>
      <c r="C19" s="73"/>
      <c r="D19" s="73"/>
      <c r="E19" s="73"/>
      <c r="F19" s="73"/>
      <c r="G19" s="73"/>
      <c r="H19" s="73"/>
      <c r="I19" s="73"/>
      <c r="J19" s="73"/>
      <c r="K19" s="40"/>
      <c r="L19" s="40"/>
      <c r="M19" s="40"/>
      <c r="N19" s="40"/>
      <c r="O19" s="40"/>
      <c r="P19" s="40"/>
      <c r="Q19" s="40"/>
      <c r="R19" s="40"/>
    </row>
    <row r="20" spans="1:27" x14ac:dyDescent="0.25">
      <c r="A20" s="72"/>
      <c r="B20" s="1"/>
      <c r="C20" s="73"/>
      <c r="D20" s="73"/>
      <c r="E20" s="73"/>
      <c r="F20" s="73"/>
      <c r="G20" s="73"/>
      <c r="H20" s="73"/>
      <c r="I20" s="73"/>
      <c r="J20" s="73"/>
      <c r="K20" s="40"/>
      <c r="L20" s="40"/>
      <c r="M20" s="40"/>
      <c r="N20" s="40"/>
      <c r="O20" s="40"/>
      <c r="P20" s="40"/>
      <c r="Q20" s="40"/>
      <c r="R20" s="40"/>
    </row>
    <row r="21" spans="1:2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7" spans="1:27" x14ac:dyDescent="0.25">
      <c r="A27" s="70"/>
      <c r="B27" s="72"/>
      <c r="C27" s="73"/>
      <c r="D27" s="73"/>
      <c r="E27" s="73"/>
      <c r="F27" s="73"/>
      <c r="G27" s="73"/>
      <c r="H27" s="73"/>
      <c r="I27" s="73"/>
      <c r="J27" s="73"/>
      <c r="K27" s="40"/>
      <c r="L27" s="40"/>
      <c r="M27" s="40"/>
      <c r="N27" s="40"/>
      <c r="O27" s="40"/>
      <c r="P27" s="40"/>
      <c r="Q27" s="40"/>
      <c r="R27" s="40"/>
    </row>
    <row r="28" spans="1:27" x14ac:dyDescent="0.25">
      <c r="A28" s="70"/>
      <c r="B28" s="72"/>
      <c r="C28" s="73"/>
      <c r="D28" s="73"/>
      <c r="E28" s="73"/>
      <c r="F28" s="73"/>
      <c r="G28" s="73"/>
      <c r="H28" s="73"/>
      <c r="I28" s="73"/>
      <c r="J28" s="73"/>
      <c r="K28" s="40"/>
      <c r="L28" s="40"/>
      <c r="M28" s="40"/>
      <c r="N28" s="40"/>
      <c r="O28" s="40"/>
      <c r="P28" s="40"/>
      <c r="Q28" s="40"/>
      <c r="R28" s="40"/>
    </row>
    <row r="29" spans="1:27" x14ac:dyDescent="0.25">
      <c r="A29" s="70"/>
      <c r="B29" s="72"/>
      <c r="C29" s="73"/>
      <c r="D29" s="73"/>
      <c r="E29" s="73"/>
      <c r="F29" s="73"/>
      <c r="G29" s="73"/>
      <c r="H29" s="73"/>
      <c r="I29" s="73"/>
      <c r="J29" s="73"/>
      <c r="K29" s="40"/>
      <c r="L29" s="40"/>
      <c r="M29" s="40"/>
      <c r="N29" s="40"/>
      <c r="O29" s="40"/>
      <c r="P29" s="40"/>
      <c r="Q29" s="40"/>
      <c r="R29" s="40"/>
    </row>
    <row r="30" spans="1:27" x14ac:dyDescent="0.25">
      <c r="A30" s="70"/>
      <c r="B30" s="72"/>
      <c r="C30" s="73"/>
      <c r="D30" s="73"/>
      <c r="E30" s="73"/>
      <c r="F30" s="73"/>
      <c r="G30" s="73"/>
      <c r="H30" s="73"/>
      <c r="I30" s="73"/>
      <c r="J30" s="73"/>
      <c r="K30" s="40"/>
      <c r="L30" s="40"/>
      <c r="M30" s="40"/>
      <c r="N30" s="40"/>
      <c r="O30" s="40"/>
      <c r="P30" s="40"/>
      <c r="Q30" s="40"/>
      <c r="R30" s="40"/>
    </row>
    <row r="31" spans="1:27" x14ac:dyDescent="0.25">
      <c r="A31" s="70"/>
      <c r="B31" s="72"/>
      <c r="C31" s="73"/>
      <c r="D31" s="73"/>
      <c r="E31" s="73"/>
      <c r="F31" s="73"/>
      <c r="G31" s="73"/>
      <c r="H31" s="73"/>
      <c r="I31" s="73"/>
      <c r="J31" s="73"/>
      <c r="K31" s="40"/>
      <c r="L31" s="40"/>
      <c r="M31" s="40"/>
      <c r="N31" s="40"/>
      <c r="O31" s="40"/>
      <c r="P31" s="40"/>
      <c r="Q31" s="40"/>
      <c r="R31" s="40"/>
      <c r="T31" s="104" t="s">
        <v>58</v>
      </c>
      <c r="U31" s="104"/>
      <c r="V31" s="104"/>
      <c r="W31" s="104"/>
      <c r="X31" s="104"/>
      <c r="Y31" s="104"/>
      <c r="Z31" s="104"/>
      <c r="AA31" s="104"/>
    </row>
    <row r="32" spans="1:27" x14ac:dyDescent="0.25">
      <c r="A32" s="70"/>
      <c r="B32" s="72"/>
      <c r="C32" s="60" t="s">
        <v>36</v>
      </c>
      <c r="D32" s="60" t="s">
        <v>37</v>
      </c>
      <c r="E32" s="60" t="s">
        <v>38</v>
      </c>
      <c r="F32" s="60" t="s">
        <v>31</v>
      </c>
      <c r="G32" s="60" t="s">
        <v>32</v>
      </c>
      <c r="H32" s="60" t="s">
        <v>33</v>
      </c>
      <c r="I32" s="60" t="s">
        <v>34</v>
      </c>
      <c r="J32" s="60" t="s">
        <v>35</v>
      </c>
      <c r="K32" s="60" t="s">
        <v>36</v>
      </c>
      <c r="L32" s="60" t="s">
        <v>37</v>
      </c>
      <c r="M32" s="60" t="s">
        <v>38</v>
      </c>
      <c r="N32" s="60" t="s">
        <v>31</v>
      </c>
      <c r="O32" s="60" t="s">
        <v>32</v>
      </c>
      <c r="P32" s="60" t="s">
        <v>33</v>
      </c>
      <c r="Q32" s="60" t="s">
        <v>34</v>
      </c>
      <c r="R32" s="60" t="s">
        <v>35</v>
      </c>
    </row>
    <row r="33" spans="1:18" x14ac:dyDescent="0.25">
      <c r="A33" s="70"/>
      <c r="B33" s="72"/>
      <c r="C33" s="72" t="s">
        <v>13</v>
      </c>
      <c r="D33" s="72" t="s">
        <v>13</v>
      </c>
      <c r="E33" s="72" t="s">
        <v>13</v>
      </c>
      <c r="F33" s="72" t="s">
        <v>13</v>
      </c>
      <c r="G33" s="72" t="s">
        <v>13</v>
      </c>
      <c r="H33" s="72" t="s">
        <v>13</v>
      </c>
      <c r="I33" s="72" t="s">
        <v>13</v>
      </c>
      <c r="J33" s="72" t="s">
        <v>13</v>
      </c>
      <c r="K33" s="2" t="s">
        <v>46</v>
      </c>
      <c r="L33" s="2" t="s">
        <v>46</v>
      </c>
      <c r="M33" s="2" t="s">
        <v>46</v>
      </c>
      <c r="N33" s="2" t="s">
        <v>46</v>
      </c>
      <c r="O33" s="2" t="s">
        <v>46</v>
      </c>
      <c r="P33" s="2" t="s">
        <v>46</v>
      </c>
      <c r="Q33" s="2" t="s">
        <v>46</v>
      </c>
      <c r="R33" s="2" t="s">
        <v>46</v>
      </c>
    </row>
    <row r="34" spans="1:18" x14ac:dyDescent="0.25">
      <c r="A34" s="71" t="s">
        <v>43</v>
      </c>
      <c r="B34" s="72" t="s">
        <v>20</v>
      </c>
      <c r="C34" s="73">
        <v>1065.7333431782592</v>
      </c>
      <c r="D34" s="73">
        <v>1233.7883213334101</v>
      </c>
      <c r="E34" s="73">
        <v>908.33412465538902</v>
      </c>
      <c r="F34" s="73">
        <v>1375.919858957971</v>
      </c>
      <c r="G34" s="73">
        <v>1229.6205596719742</v>
      </c>
      <c r="H34" s="73">
        <v>775.08531647065138</v>
      </c>
      <c r="I34" s="73">
        <v>1970.6477267652081</v>
      </c>
      <c r="J34" s="73">
        <v>1033.8083086640897</v>
      </c>
      <c r="K34" s="97">
        <v>5.8310175506324648E-2</v>
      </c>
      <c r="L34" s="97">
        <v>5.5701684893626389E-2</v>
      </c>
      <c r="M34" s="97">
        <v>2.9571832034786999E-2</v>
      </c>
      <c r="N34" s="97">
        <v>4.6153336850985514E-2</v>
      </c>
      <c r="O34" s="97">
        <v>7.2125689441153969E-3</v>
      </c>
      <c r="P34" s="97">
        <v>1.2163658948705985E-3</v>
      </c>
      <c r="Q34" s="97">
        <v>6.0649604594652197E-3</v>
      </c>
      <c r="R34" s="97">
        <v>4.5961568728062487E-2</v>
      </c>
    </row>
    <row r="35" spans="1:18" x14ac:dyDescent="0.25">
      <c r="A35" s="71" t="s">
        <v>43</v>
      </c>
      <c r="B35" t="s">
        <v>21</v>
      </c>
      <c r="C35" s="73">
        <v>818.36482790455102</v>
      </c>
      <c r="D35" s="73"/>
      <c r="E35" s="73">
        <v>618.68822546364356</v>
      </c>
      <c r="F35" s="73">
        <v>1076.6574728344149</v>
      </c>
      <c r="G35" s="73">
        <v>1188.4369115198422</v>
      </c>
      <c r="H35" s="73"/>
      <c r="I35" s="73">
        <v>1366.1202184195697</v>
      </c>
      <c r="J35" s="73">
        <v>718.95925774401996</v>
      </c>
      <c r="K35" s="97">
        <v>3.8407782074096376E-2</v>
      </c>
      <c r="L35" s="97"/>
      <c r="M35" s="97">
        <v>2.2726753000689538E-2</v>
      </c>
      <c r="N35" s="97">
        <v>8.9809114338445059E-2</v>
      </c>
      <c r="O35" s="97">
        <v>1.1875698196350209E-2</v>
      </c>
      <c r="P35" s="97"/>
      <c r="Q35" s="97">
        <v>5.5729378873326232E-3</v>
      </c>
      <c r="R35" s="97">
        <v>8.6808386281307812E-2</v>
      </c>
    </row>
    <row r="36" spans="1:18" x14ac:dyDescent="0.25">
      <c r="A36" s="71" t="s">
        <v>43</v>
      </c>
      <c r="B36" t="s">
        <v>22</v>
      </c>
      <c r="C36" s="73">
        <v>279.7287910307366</v>
      </c>
      <c r="D36" s="73">
        <v>301.73101023065698</v>
      </c>
      <c r="E36" s="73">
        <v>166.1402917874361</v>
      </c>
      <c r="F36" s="73">
        <v>561.77618868135107</v>
      </c>
      <c r="G36" s="73">
        <v>1192.1516758279133</v>
      </c>
      <c r="H36" s="73">
        <v>511.66367399458636</v>
      </c>
      <c r="I36" s="73">
        <v>838.2957393533087</v>
      </c>
      <c r="J36" s="73">
        <v>268.10421805796869</v>
      </c>
      <c r="K36" s="97">
        <v>2.9690364162645601E-3</v>
      </c>
      <c r="L36" s="97">
        <v>1.1322381766647766E-2</v>
      </c>
      <c r="M36" s="97">
        <v>3.0578943527646194E-3</v>
      </c>
      <c r="N36" s="97">
        <v>2.5935398394196962E-2</v>
      </c>
      <c r="O36" s="97">
        <v>2.0374395412735322E-2</v>
      </c>
      <c r="P36" s="97">
        <v>2.6011447278806795E-3</v>
      </c>
      <c r="Q36" s="97">
        <v>1.1130294858722441E-2</v>
      </c>
      <c r="R36" s="97">
        <v>4.4061609185504447E-2</v>
      </c>
    </row>
    <row r="37" spans="1:18" x14ac:dyDescent="0.25">
      <c r="A37" s="71" t="s">
        <v>11</v>
      </c>
      <c r="B37" s="72" t="s">
        <v>20</v>
      </c>
      <c r="C37" s="73">
        <v>37.636732996562159</v>
      </c>
      <c r="D37" s="73">
        <v>42.555731507395237</v>
      </c>
      <c r="E37" s="73">
        <v>29.66858612747453</v>
      </c>
      <c r="F37" s="73">
        <v>105.1771429089524</v>
      </c>
      <c r="G37" s="73">
        <v>54.194475412425589</v>
      </c>
      <c r="H37" s="73">
        <v>69.300080958365086</v>
      </c>
      <c r="I37" s="73">
        <v>199.62307481395493</v>
      </c>
      <c r="J37" s="73">
        <v>48.530578927922711</v>
      </c>
      <c r="K37" s="85">
        <v>7.9943575352009119E-3</v>
      </c>
      <c r="L37" s="85">
        <v>7.6817056946398604E-4</v>
      </c>
      <c r="M37" s="85">
        <v>4.8425526338367365E-3</v>
      </c>
      <c r="N37" s="85">
        <v>7.2631617979467449E-3</v>
      </c>
      <c r="O37" s="85">
        <v>2.5943922446266224E-3</v>
      </c>
      <c r="P37" s="85">
        <v>9.938915701030017E-4</v>
      </c>
      <c r="Q37" s="85">
        <v>1.8962622397294775E-3</v>
      </c>
      <c r="R37" s="85">
        <v>9.0803405997731505E-3</v>
      </c>
    </row>
    <row r="38" spans="1:18" x14ac:dyDescent="0.25">
      <c r="A38" s="71" t="s">
        <v>11</v>
      </c>
      <c r="B38" t="s">
        <v>21</v>
      </c>
      <c r="C38" s="73">
        <v>101.39352569714904</v>
      </c>
      <c r="D38" s="73"/>
      <c r="E38" s="73">
        <v>65.639159959846296</v>
      </c>
      <c r="F38" s="73">
        <v>198.20860463089181</v>
      </c>
      <c r="G38" s="73">
        <v>64.789853779418394</v>
      </c>
      <c r="H38" s="73"/>
      <c r="I38" s="73">
        <v>88.814206052677704</v>
      </c>
      <c r="J38" s="73">
        <v>169.70387710148503</v>
      </c>
      <c r="K38" s="85">
        <v>8.281299290298293E-3</v>
      </c>
      <c r="L38" s="85"/>
      <c r="M38" s="85">
        <v>1.2837441643123101E-3</v>
      </c>
      <c r="N38" s="85">
        <v>2.7555635496183447E-2</v>
      </c>
      <c r="O38" s="85">
        <v>2.9265862766728141E-3</v>
      </c>
      <c r="P38" s="85"/>
      <c r="Q38" s="85">
        <v>1.6809813764589985E-3</v>
      </c>
      <c r="R38" s="85">
        <v>1.8793054496639119E-2</v>
      </c>
    </row>
    <row r="39" spans="1:18" x14ac:dyDescent="0.25">
      <c r="A39" s="71" t="s">
        <v>11</v>
      </c>
      <c r="B39" t="s">
        <v>22</v>
      </c>
      <c r="C39" s="73">
        <v>87.465246828564929</v>
      </c>
      <c r="D39" s="73">
        <v>19.673797407886834</v>
      </c>
      <c r="E39" s="73">
        <v>55.659639265946844</v>
      </c>
      <c r="F39" s="73">
        <v>91.942566884412742</v>
      </c>
      <c r="G39" s="73">
        <v>59.377441558051295</v>
      </c>
      <c r="H39" s="73">
        <v>60.47544902995449</v>
      </c>
      <c r="I39" s="73">
        <v>182.40578727027258</v>
      </c>
      <c r="J39" s="73">
        <v>76.6254738611687</v>
      </c>
      <c r="K39" s="85">
        <v>2.7178704293897448E-4</v>
      </c>
      <c r="L39" s="85">
        <v>1.6009790033403432E-3</v>
      </c>
      <c r="M39" s="85">
        <v>1.2105233554482238E-3</v>
      </c>
      <c r="N39" s="85">
        <v>2.6888833349385684E-2</v>
      </c>
      <c r="O39" s="85">
        <v>1.4613513013331211E-3</v>
      </c>
      <c r="P39" s="85">
        <v>1.8314559847491985E-3</v>
      </c>
      <c r="Q39" s="85">
        <v>3.8901248741559551E-3</v>
      </c>
      <c r="R39" s="85">
        <v>3.2918948687553115E-2</v>
      </c>
    </row>
    <row r="41" spans="1:18" x14ac:dyDescent="0.25">
      <c r="A41" s="71" t="s">
        <v>44</v>
      </c>
      <c r="B41" s="72" t="s">
        <v>20</v>
      </c>
      <c r="C41" s="73">
        <v>1093.4099026021413</v>
      </c>
      <c r="D41" s="73">
        <v>1133.8259462548749</v>
      </c>
      <c r="E41" s="73">
        <v>962.95267144310617</v>
      </c>
      <c r="F41" s="73">
        <v>1319.8607967564747</v>
      </c>
      <c r="G41" s="73">
        <v>1192.2335963079561</v>
      </c>
      <c r="H41" s="73">
        <v>796.80409771178211</v>
      </c>
      <c r="I41" s="73">
        <v>3192.1568628236751</v>
      </c>
      <c r="J41" s="73">
        <v>1045.8965765089656</v>
      </c>
      <c r="K41" s="97">
        <v>7.506886445057466E-2</v>
      </c>
      <c r="L41" s="97">
        <v>4.7371457038085096E-2</v>
      </c>
      <c r="M41" s="97">
        <v>3.6461390320909413E-2</v>
      </c>
      <c r="N41" s="97">
        <v>5.3511964931869251E-2</v>
      </c>
      <c r="O41" s="97">
        <v>8.7504280724477954E-3</v>
      </c>
      <c r="P41" s="97">
        <v>2.0855964063454103E-3</v>
      </c>
      <c r="Q41" s="97">
        <v>3.4263796931207498E-3</v>
      </c>
      <c r="R41" s="97">
        <v>4.8318334075514578E-2</v>
      </c>
    </row>
    <row r="42" spans="1:18" x14ac:dyDescent="0.25">
      <c r="A42" s="71" t="s">
        <v>44</v>
      </c>
      <c r="B42" t="s">
        <v>21</v>
      </c>
      <c r="C42" s="73">
        <v>768.42448162335586</v>
      </c>
      <c r="D42" s="73"/>
      <c r="E42" s="73">
        <v>706.58239688088804</v>
      </c>
      <c r="F42" s="73">
        <v>1089.2100947918143</v>
      </c>
      <c r="G42" s="73">
        <v>1028.8904300570282</v>
      </c>
      <c r="H42" s="73"/>
      <c r="I42" s="73">
        <v>1357.7777775181128</v>
      </c>
      <c r="J42" s="73">
        <v>816.98781491840816</v>
      </c>
      <c r="K42" s="97">
        <v>5.526173945229966E-2</v>
      </c>
      <c r="L42" s="97"/>
      <c r="M42" s="97">
        <v>2.5588890005382264E-2</v>
      </c>
      <c r="N42" s="97">
        <v>6.6939439215754848E-2</v>
      </c>
      <c r="O42" s="97">
        <v>1.7747320038727185E-2</v>
      </c>
      <c r="P42" s="97"/>
      <c r="Q42" s="97">
        <v>4.1658651620547806E-3</v>
      </c>
      <c r="R42" s="97">
        <v>7.8554207524626718E-2</v>
      </c>
    </row>
    <row r="43" spans="1:18" x14ac:dyDescent="0.25">
      <c r="A43" s="71" t="s">
        <v>44</v>
      </c>
      <c r="B43" t="s">
        <v>22</v>
      </c>
      <c r="C43" s="73">
        <v>345.34133885586726</v>
      </c>
      <c r="D43" s="73">
        <v>324.43736074763336</v>
      </c>
      <c r="E43" s="73">
        <v>290.46938026660104</v>
      </c>
      <c r="F43" s="73">
        <v>843.01901047648187</v>
      </c>
      <c r="G43" s="73">
        <v>883.68972757242182</v>
      </c>
      <c r="H43" s="73">
        <v>453.86332806463997</v>
      </c>
      <c r="I43" s="73">
        <v>255.65891468824589</v>
      </c>
      <c r="J43" s="73">
        <v>623.85753535349625</v>
      </c>
      <c r="K43" s="97">
        <v>9.5117988675838573E-3</v>
      </c>
      <c r="L43" s="97">
        <v>1.1748437618787091E-2</v>
      </c>
      <c r="M43" s="97">
        <v>2.9870753073560435E-3</v>
      </c>
      <c r="N43" s="97">
        <v>7.5309499168951036E-2</v>
      </c>
      <c r="O43" s="97">
        <v>2.8512812466039827E-2</v>
      </c>
      <c r="P43" s="97">
        <v>2.2106699839420422E-3</v>
      </c>
      <c r="Q43" s="97">
        <v>1.4592190909058203E-2</v>
      </c>
      <c r="R43" s="97">
        <v>0.12312518661200474</v>
      </c>
    </row>
    <row r="44" spans="1:18" x14ac:dyDescent="0.25">
      <c r="A44" s="71" t="s">
        <v>11</v>
      </c>
      <c r="B44" s="72" t="s">
        <v>20</v>
      </c>
      <c r="C44" s="73">
        <v>115.56949869749918</v>
      </c>
      <c r="D44" s="73">
        <v>94.598911894106848</v>
      </c>
      <c r="E44" s="73">
        <v>63.78574683273969</v>
      </c>
      <c r="F44" s="73">
        <v>110.00435504004872</v>
      </c>
      <c r="G44" s="73">
        <v>8.8408589859473388</v>
      </c>
      <c r="H44" s="73">
        <v>55.188272357732473</v>
      </c>
      <c r="I44" s="73">
        <v>197.67973561388669</v>
      </c>
      <c r="J44" s="73">
        <v>5.6308844053805043</v>
      </c>
      <c r="K44" s="85">
        <v>1.5811197476547623E-2</v>
      </c>
      <c r="L44" s="85">
        <v>3.4663008476822459E-3</v>
      </c>
      <c r="M44" s="85">
        <v>4.1913776491336397E-3</v>
      </c>
      <c r="N44" s="85">
        <v>1.5811362679598897E-2</v>
      </c>
      <c r="O44" s="85">
        <v>1.0942255582749806E-3</v>
      </c>
      <c r="P44" s="85">
        <v>2.6410044210242261E-3</v>
      </c>
      <c r="Q44" s="85">
        <v>9.8117561794852323E-4</v>
      </c>
      <c r="R44" s="85">
        <v>6.7662402837000311E-3</v>
      </c>
    </row>
    <row r="45" spans="1:18" x14ac:dyDescent="0.25">
      <c r="A45" s="71" t="s">
        <v>11</v>
      </c>
      <c r="B45" t="s">
        <v>21</v>
      </c>
      <c r="C45" s="73">
        <v>25.272472641192547</v>
      </c>
      <c r="D45" s="73"/>
      <c r="E45" s="73">
        <v>85.738089928898717</v>
      </c>
      <c r="F45" s="73">
        <v>258.87048437536919</v>
      </c>
      <c r="G45" s="73">
        <v>9.8083560118093533</v>
      </c>
      <c r="H45" s="73"/>
      <c r="I45" s="73">
        <v>254.76205325228889</v>
      </c>
      <c r="J45" s="73">
        <v>121.20655285708743</v>
      </c>
      <c r="K45" s="85">
        <v>4.6297499969765307E-3</v>
      </c>
      <c r="L45" s="85"/>
      <c r="M45" s="85">
        <v>1.1238740510937911E-2</v>
      </c>
      <c r="N45" s="85">
        <v>2.0796958493657272E-2</v>
      </c>
      <c r="O45" s="85">
        <v>2.9577439202322572E-3</v>
      </c>
      <c r="P45" s="85"/>
      <c r="Q45" s="85">
        <v>3.2770135341825117E-3</v>
      </c>
      <c r="R45" s="85">
        <v>3.0526770066610448E-2</v>
      </c>
    </row>
    <row r="46" spans="1:18" x14ac:dyDescent="0.25">
      <c r="A46" s="71" t="s">
        <v>11</v>
      </c>
      <c r="B46" t="s">
        <v>22</v>
      </c>
      <c r="C46" s="73">
        <v>129.98074278144941</v>
      </c>
      <c r="D46" s="73">
        <v>30.323563932445865</v>
      </c>
      <c r="E46" s="73">
        <v>89.422540621698872</v>
      </c>
      <c r="F46" s="73">
        <v>150.26960359528482</v>
      </c>
      <c r="G46" s="73">
        <v>257.28905100296186</v>
      </c>
      <c r="H46" s="73">
        <v>72.682613633719825</v>
      </c>
      <c r="I46" s="73">
        <v>45.553701503723275</v>
      </c>
      <c r="J46" s="73">
        <v>259.4547986384182</v>
      </c>
      <c r="K46" s="85">
        <v>6.924552275653785E-3</v>
      </c>
      <c r="L46" s="85">
        <v>1.0046256053261667E-3</v>
      </c>
      <c r="M46" s="85">
        <v>8.6379634149194855E-4</v>
      </c>
      <c r="N46" s="85">
        <v>3.3624921189655432E-2</v>
      </c>
      <c r="O46" s="85">
        <v>2.0223733745173262E-4</v>
      </c>
      <c r="P46" s="85">
        <v>2.2451317959924569E-3</v>
      </c>
      <c r="Q46" s="85">
        <v>1.6159432140774538E-3</v>
      </c>
      <c r="R46" s="85">
        <v>6.8832727861538212E-2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41"/>
  <sheetViews>
    <sheetView workbookViewId="0">
      <selection activeCell="R7" sqref="K3:R7"/>
    </sheetView>
  </sheetViews>
  <sheetFormatPr defaultRowHeight="15" x14ac:dyDescent="0.25"/>
  <cols>
    <col min="1" max="1" width="11" bestFit="1" customWidth="1"/>
  </cols>
  <sheetData>
    <row r="1" spans="1:24" x14ac:dyDescent="0.25">
      <c r="B1" s="70"/>
      <c r="C1" s="60" t="s">
        <v>36</v>
      </c>
      <c r="D1" s="60" t="s">
        <v>37</v>
      </c>
      <c r="E1" s="60" t="s">
        <v>38</v>
      </c>
      <c r="F1" s="60" t="s">
        <v>31</v>
      </c>
      <c r="G1" s="60" t="s">
        <v>32</v>
      </c>
      <c r="H1" s="60" t="s">
        <v>33</v>
      </c>
      <c r="I1" s="60" t="s">
        <v>34</v>
      </c>
      <c r="J1" s="60" t="s">
        <v>35</v>
      </c>
      <c r="K1" s="60" t="s">
        <v>36</v>
      </c>
      <c r="L1" s="60" t="s">
        <v>37</v>
      </c>
      <c r="M1" s="60" t="s">
        <v>38</v>
      </c>
      <c r="N1" s="60" t="s">
        <v>31</v>
      </c>
      <c r="O1" s="60" t="s">
        <v>32</v>
      </c>
      <c r="P1" s="60" t="s">
        <v>33</v>
      </c>
      <c r="Q1" s="60" t="s">
        <v>34</v>
      </c>
      <c r="R1" s="60" t="s">
        <v>35</v>
      </c>
    </row>
    <row r="2" spans="1:24" x14ac:dyDescent="0.25">
      <c r="B2" s="70"/>
      <c r="C2" s="72" t="s">
        <v>13</v>
      </c>
      <c r="D2" s="72" t="s">
        <v>13</v>
      </c>
      <c r="E2" s="72" t="s">
        <v>13</v>
      </c>
      <c r="F2" s="72" t="s">
        <v>13</v>
      </c>
      <c r="G2" s="72" t="s">
        <v>13</v>
      </c>
      <c r="H2" s="72" t="s">
        <v>13</v>
      </c>
      <c r="I2" s="72" t="s">
        <v>13</v>
      </c>
      <c r="J2" s="72" t="s">
        <v>13</v>
      </c>
      <c r="K2" s="2" t="s">
        <v>59</v>
      </c>
      <c r="L2" s="2">
        <v>1</v>
      </c>
      <c r="M2" s="2">
        <v>1</v>
      </c>
      <c r="N2" s="2" t="s">
        <v>59</v>
      </c>
      <c r="O2" s="2" t="s">
        <v>59</v>
      </c>
      <c r="P2" s="2" t="s">
        <v>59</v>
      </c>
      <c r="Q2" s="2" t="s">
        <v>59</v>
      </c>
      <c r="R2" s="2" t="s">
        <v>59</v>
      </c>
      <c r="T2" s="1"/>
      <c r="U2" s="12"/>
      <c r="V2" s="13"/>
      <c r="W2" s="65"/>
    </row>
    <row r="3" spans="1:24" x14ac:dyDescent="0.25">
      <c r="A3" s="71" t="s">
        <v>43</v>
      </c>
      <c r="B3" s="72" t="s">
        <v>20</v>
      </c>
      <c r="C3" s="73">
        <v>1093.4099026021413</v>
      </c>
      <c r="D3" s="73">
        <v>1133.8259462548749</v>
      </c>
      <c r="E3" s="73">
        <v>962.95267144310617</v>
      </c>
      <c r="F3" s="73">
        <v>1319.8607967564747</v>
      </c>
      <c r="G3" s="73">
        <v>1192.2335963079561</v>
      </c>
      <c r="H3" s="73">
        <v>796.80409771178211</v>
      </c>
      <c r="I3" s="73">
        <v>3192.1568628236751</v>
      </c>
      <c r="J3" s="73">
        <v>1045.8965765089656</v>
      </c>
      <c r="K3" s="154">
        <v>1.8586400378850225</v>
      </c>
      <c r="L3" s="155">
        <v>1.1928761943495083</v>
      </c>
      <c r="M3" s="155">
        <v>0.92385998218235121</v>
      </c>
      <c r="N3" s="155">
        <v>1.2915137370498224</v>
      </c>
      <c r="O3" s="155">
        <v>0.21709903349185392</v>
      </c>
      <c r="P3" s="155">
        <v>5.1881956679080847E-2</v>
      </c>
      <c r="Q3" s="155">
        <v>8.5270890607366742E-2</v>
      </c>
      <c r="R3" s="155">
        <v>1.1712543471159689</v>
      </c>
      <c r="T3" s="1"/>
      <c r="U3" s="12"/>
      <c r="V3" s="13"/>
      <c r="W3" s="65"/>
    </row>
    <row r="4" spans="1:24" ht="15.75" thickBot="1" x14ac:dyDescent="0.3">
      <c r="A4" s="71" t="s">
        <v>43</v>
      </c>
      <c r="B4" t="s">
        <v>21</v>
      </c>
      <c r="C4" s="73">
        <v>1065.7333431782592</v>
      </c>
      <c r="D4" s="73">
        <v>1233.7883213334101</v>
      </c>
      <c r="E4" s="73">
        <v>908.33412465538902</v>
      </c>
      <c r="F4" s="73">
        <v>1375.919858957971</v>
      </c>
      <c r="G4" s="73">
        <v>1229.6205596719742</v>
      </c>
      <c r="H4" s="73">
        <v>775.08531647065104</v>
      </c>
      <c r="I4" s="73">
        <v>1970.6477267652081</v>
      </c>
      <c r="J4" s="73">
        <v>1033.8083086640897</v>
      </c>
      <c r="K4" s="154">
        <v>1.4587056207798745</v>
      </c>
      <c r="L4" s="155">
        <v>1.3960845084937337</v>
      </c>
      <c r="M4" s="155">
        <v>0.75220017257781213</v>
      </c>
      <c r="N4" s="155">
        <v>1.120085214953334</v>
      </c>
      <c r="O4" s="155">
        <v>0.17905075524471956</v>
      </c>
      <c r="P4" s="155">
        <v>3.0304356575345314E-2</v>
      </c>
      <c r="Q4" s="155">
        <v>0.15068331125769965</v>
      </c>
      <c r="R4" s="155">
        <v>1.1152797130120513</v>
      </c>
      <c r="T4" s="1"/>
      <c r="U4" s="28"/>
      <c r="V4" s="30"/>
      <c r="W4" s="66"/>
    </row>
    <row r="5" spans="1:24" x14ac:dyDescent="0.25">
      <c r="A5" s="71"/>
      <c r="C5" s="73"/>
      <c r="D5" s="73"/>
      <c r="E5" s="73"/>
      <c r="F5" s="73"/>
      <c r="G5" s="73"/>
      <c r="H5" s="73"/>
      <c r="I5" s="73"/>
      <c r="J5" s="73"/>
      <c r="K5" s="154"/>
      <c r="L5" s="155"/>
      <c r="M5" s="155"/>
      <c r="N5" s="155"/>
      <c r="O5" s="155"/>
      <c r="P5" s="155"/>
      <c r="Q5" s="155"/>
      <c r="R5" s="155"/>
      <c r="T5" s="1"/>
      <c r="U5" s="12"/>
      <c r="V5" s="13"/>
      <c r="W5" s="94"/>
      <c r="X5" s="94"/>
    </row>
    <row r="6" spans="1:24" x14ac:dyDescent="0.25">
      <c r="A6" s="71" t="s">
        <v>11</v>
      </c>
      <c r="B6" s="72" t="s">
        <v>20</v>
      </c>
      <c r="C6" s="73">
        <v>115.56949869749918</v>
      </c>
      <c r="D6" s="73">
        <v>94.598911894106848</v>
      </c>
      <c r="E6" s="73">
        <v>63.78574683273969</v>
      </c>
      <c r="F6" s="73">
        <v>110.00435504004872</v>
      </c>
      <c r="G6" s="73">
        <v>8.8408589859473388</v>
      </c>
      <c r="H6" s="73">
        <v>55.188272357732473</v>
      </c>
      <c r="I6" s="73">
        <v>197.67973561388669</v>
      </c>
      <c r="J6" s="73">
        <v>5.6308844053805043</v>
      </c>
      <c r="K6" s="154">
        <v>0.37703966743845252</v>
      </c>
      <c r="L6" s="155">
        <v>8.4878279837936013E-2</v>
      </c>
      <c r="M6" s="155">
        <v>0.10387098145323689</v>
      </c>
      <c r="N6" s="155">
        <v>0.36988871317859073</v>
      </c>
      <c r="O6" s="155">
        <v>2.7017945569345527E-2</v>
      </c>
      <c r="P6" s="155">
        <v>6.56449819892478E-2</v>
      </c>
      <c r="Q6" s="155">
        <v>2.4363472412908826E-2</v>
      </c>
      <c r="R6" s="155">
        <v>0.15936465775475228</v>
      </c>
      <c r="T6" s="1"/>
      <c r="U6" s="12"/>
      <c r="V6" s="13"/>
      <c r="W6" s="95"/>
      <c r="X6" s="95"/>
    </row>
    <row r="7" spans="1:24" ht="15.75" thickBot="1" x14ac:dyDescent="0.3">
      <c r="A7" s="71" t="s">
        <v>11</v>
      </c>
      <c r="B7" t="s">
        <v>21</v>
      </c>
      <c r="C7" s="73">
        <v>37.636732996562159</v>
      </c>
      <c r="D7" s="73">
        <v>42.555731507395237</v>
      </c>
      <c r="E7" s="73">
        <v>29.66858612747453</v>
      </c>
      <c r="F7" s="73">
        <v>105.1771429089524</v>
      </c>
      <c r="G7" s="73">
        <v>54.194475412425589</v>
      </c>
      <c r="H7" s="73">
        <v>69.300080958365086</v>
      </c>
      <c r="I7" s="73">
        <v>199.62307481395493</v>
      </c>
      <c r="J7" s="73">
        <v>48.530578927922711</v>
      </c>
      <c r="K7" s="154">
        <v>0.19309514813239223</v>
      </c>
      <c r="L7" s="155">
        <v>1.8644178937849861E-2</v>
      </c>
      <c r="M7" s="155">
        <v>0.12091664105361032</v>
      </c>
      <c r="N7" s="155">
        <v>0.17127267235972593</v>
      </c>
      <c r="O7" s="155">
        <v>6.4178991502899338E-2</v>
      </c>
      <c r="P7" s="155">
        <v>2.474365199540024E-2</v>
      </c>
      <c r="Q7" s="155">
        <v>4.6968451096139889E-2</v>
      </c>
      <c r="R7" s="155">
        <v>0.21527297343456461</v>
      </c>
      <c r="T7" s="1"/>
      <c r="U7" s="28"/>
      <c r="V7" s="30"/>
      <c r="W7" s="96"/>
      <c r="X7" s="96"/>
    </row>
    <row r="8" spans="1:24" x14ac:dyDescent="0.25">
      <c r="A8" s="71"/>
      <c r="C8" s="73"/>
      <c r="D8" s="73"/>
      <c r="E8" s="73"/>
      <c r="F8" s="73"/>
      <c r="G8" s="73"/>
      <c r="H8" s="73"/>
      <c r="I8" s="73"/>
      <c r="J8" s="73"/>
      <c r="K8" s="85"/>
      <c r="L8" s="85"/>
      <c r="M8" s="85"/>
      <c r="N8" s="85"/>
      <c r="O8" s="85"/>
      <c r="P8" s="85"/>
      <c r="Q8" s="85"/>
      <c r="R8" s="85"/>
    </row>
    <row r="9" spans="1:24" x14ac:dyDescent="0.25">
      <c r="A9" s="72"/>
      <c r="B9" s="1"/>
      <c r="C9" s="73"/>
      <c r="D9" s="73"/>
      <c r="E9" s="73"/>
      <c r="F9" s="73"/>
      <c r="G9" s="73"/>
      <c r="H9" s="73"/>
      <c r="I9" s="73"/>
      <c r="J9" s="73"/>
      <c r="K9" s="40"/>
      <c r="L9" s="40"/>
      <c r="M9" s="40"/>
      <c r="N9" s="40"/>
      <c r="O9" s="40"/>
      <c r="P9" s="40"/>
      <c r="Q9" s="40"/>
      <c r="R9" s="40"/>
    </row>
    <row r="10" spans="1:24" x14ac:dyDescent="0.25">
      <c r="A10" s="72"/>
      <c r="B10" s="1"/>
      <c r="C10" s="73"/>
      <c r="D10" s="73"/>
      <c r="E10" s="73"/>
      <c r="F10" s="73"/>
      <c r="G10" s="73"/>
      <c r="H10" s="73"/>
      <c r="I10" s="73"/>
      <c r="J10" s="73"/>
      <c r="K10" s="40"/>
      <c r="L10" s="40"/>
      <c r="M10" s="40"/>
      <c r="N10" s="40"/>
      <c r="O10" s="40"/>
      <c r="P10" s="40"/>
      <c r="Q10" s="40"/>
      <c r="R10" s="40"/>
    </row>
    <row r="11" spans="1:24" x14ac:dyDescent="0.25">
      <c r="A11" s="72"/>
      <c r="B11" s="1"/>
      <c r="C11" s="73"/>
      <c r="D11" s="73"/>
      <c r="E11" s="73"/>
      <c r="F11" s="73"/>
      <c r="G11" s="73"/>
      <c r="H11" s="73"/>
      <c r="I11" s="73"/>
      <c r="J11" s="73"/>
      <c r="K11" s="40"/>
      <c r="L11" s="40"/>
      <c r="M11" s="40"/>
      <c r="N11" s="40"/>
      <c r="O11" s="40"/>
      <c r="P11" s="40"/>
      <c r="Q11" s="40"/>
      <c r="R11" s="40"/>
    </row>
    <row r="12" spans="1:24" x14ac:dyDescent="0.25">
      <c r="A12" s="72"/>
      <c r="B12" s="1"/>
      <c r="C12" s="73"/>
      <c r="D12" s="73"/>
      <c r="E12" s="73"/>
      <c r="F12" s="73"/>
      <c r="G12" s="73"/>
      <c r="H12" s="73"/>
      <c r="I12" s="73"/>
      <c r="J12" s="73"/>
      <c r="K12" s="40"/>
      <c r="L12" s="40"/>
      <c r="M12" s="40"/>
      <c r="N12" s="40"/>
      <c r="O12" s="40"/>
      <c r="P12" s="40"/>
      <c r="Q12" s="40"/>
      <c r="R12" s="40"/>
    </row>
    <row r="13" spans="1:24" x14ac:dyDescent="0.25">
      <c r="A13" s="72"/>
      <c r="B13" s="1"/>
      <c r="C13" s="73"/>
      <c r="D13" s="73"/>
      <c r="E13" s="73"/>
      <c r="F13" s="73"/>
      <c r="G13" s="73"/>
      <c r="H13" s="73"/>
      <c r="I13" s="73"/>
      <c r="J13" s="73"/>
      <c r="K13" s="40"/>
      <c r="L13" s="40"/>
      <c r="M13" s="40"/>
      <c r="N13" s="40"/>
      <c r="O13" s="40"/>
      <c r="P13" s="40"/>
      <c r="Q13" s="40"/>
      <c r="R13" s="40"/>
    </row>
    <row r="14" spans="1:24" x14ac:dyDescent="0.25">
      <c r="A14" s="72"/>
      <c r="B14" s="1"/>
      <c r="C14" s="73"/>
      <c r="D14" s="73"/>
      <c r="E14" s="73"/>
      <c r="F14" s="73"/>
      <c r="G14" s="73"/>
      <c r="H14" s="73"/>
      <c r="I14" s="73"/>
      <c r="J14" s="73"/>
      <c r="K14" s="40"/>
      <c r="L14" s="40"/>
      <c r="M14" s="40"/>
      <c r="N14" s="40"/>
      <c r="O14" s="40"/>
      <c r="P14" s="40"/>
      <c r="Q14" s="40"/>
      <c r="R14" s="40"/>
    </row>
    <row r="15" spans="1:24" x14ac:dyDescent="0.25">
      <c r="A15" s="72"/>
      <c r="B15" s="1"/>
      <c r="C15" s="73"/>
      <c r="D15" s="73"/>
      <c r="E15" s="73"/>
      <c r="F15" s="73"/>
      <c r="G15" s="73"/>
      <c r="H15" s="73"/>
      <c r="I15" s="73"/>
      <c r="J15" s="73"/>
      <c r="K15" s="40"/>
      <c r="L15" s="40"/>
      <c r="M15" s="40"/>
      <c r="N15" s="40"/>
      <c r="O15" s="40"/>
      <c r="P15" s="40"/>
      <c r="Q15" s="40"/>
      <c r="R15" s="40"/>
    </row>
    <row r="16" spans="1:24" x14ac:dyDescent="0.25">
      <c r="A16" s="72"/>
      <c r="B16" s="1"/>
      <c r="C16" s="73"/>
      <c r="D16" s="73"/>
      <c r="E16" s="73"/>
      <c r="F16" s="73"/>
      <c r="G16" s="73"/>
      <c r="H16" s="73"/>
      <c r="I16" s="73"/>
      <c r="J16" s="73"/>
      <c r="K16" s="40"/>
      <c r="L16" s="40"/>
      <c r="M16" s="40"/>
      <c r="N16" s="40"/>
      <c r="O16" s="40"/>
      <c r="P16" s="40"/>
      <c r="Q16" s="40"/>
      <c r="R16" s="40"/>
    </row>
    <row r="17" spans="1:18" x14ac:dyDescent="0.25">
      <c r="A17" s="72"/>
      <c r="B17" s="1"/>
      <c r="C17" s="73"/>
      <c r="D17" s="73"/>
      <c r="E17" s="73"/>
      <c r="F17" s="73"/>
      <c r="G17" s="73"/>
      <c r="H17" s="73"/>
      <c r="I17" s="73"/>
      <c r="J17" s="73"/>
      <c r="K17" s="40"/>
      <c r="L17" s="40"/>
      <c r="M17" s="40"/>
      <c r="N17" s="40"/>
      <c r="O17" s="40"/>
      <c r="P17" s="40"/>
      <c r="Q17" s="40"/>
      <c r="R17" s="40"/>
    </row>
    <row r="18" spans="1:18" x14ac:dyDescent="0.25">
      <c r="A18" s="72"/>
      <c r="B18" s="1"/>
      <c r="C18" s="73"/>
      <c r="D18" s="73"/>
      <c r="E18" s="73"/>
      <c r="F18" s="73"/>
      <c r="G18" s="73"/>
      <c r="H18" s="73"/>
      <c r="I18" s="73"/>
      <c r="J18" s="73"/>
      <c r="K18" s="40"/>
      <c r="L18" s="40"/>
      <c r="M18" s="40"/>
      <c r="N18" s="40"/>
      <c r="O18" s="40"/>
      <c r="P18" s="40"/>
      <c r="Q18" s="40"/>
      <c r="R18" s="40"/>
    </row>
    <row r="19" spans="1:18" x14ac:dyDescent="0.25">
      <c r="A19" s="72"/>
      <c r="B19" s="1"/>
      <c r="C19" s="73"/>
      <c r="D19" s="73"/>
      <c r="E19" s="73"/>
      <c r="F19" s="73"/>
      <c r="G19" s="73"/>
      <c r="H19" s="73"/>
      <c r="I19" s="73"/>
      <c r="J19" s="73"/>
      <c r="K19" s="40"/>
      <c r="L19" s="40"/>
      <c r="M19" s="40"/>
      <c r="N19" s="40"/>
      <c r="O19" s="40"/>
      <c r="P19" s="40"/>
      <c r="Q19" s="40"/>
      <c r="R19" s="40"/>
    </row>
    <row r="20" spans="1:18" x14ac:dyDescent="0.25">
      <c r="A20" s="72"/>
      <c r="B20" s="1"/>
      <c r="C20" s="73"/>
      <c r="D20" s="73"/>
      <c r="E20" s="73"/>
      <c r="F20" s="73"/>
      <c r="G20" s="73"/>
      <c r="H20" s="73"/>
      <c r="I20" s="73"/>
      <c r="J20" s="73"/>
      <c r="K20" s="40"/>
      <c r="L20" s="40"/>
      <c r="M20" s="40"/>
      <c r="N20" s="40"/>
      <c r="O20" s="40"/>
      <c r="P20" s="40"/>
      <c r="Q20" s="40"/>
      <c r="R20" s="40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7" spans="1:18" x14ac:dyDescent="0.25">
      <c r="A27" s="70"/>
      <c r="B27" s="72"/>
      <c r="C27" s="73"/>
      <c r="D27" s="73"/>
      <c r="E27" s="73"/>
      <c r="F27" s="73"/>
      <c r="G27" s="73"/>
      <c r="H27" s="73"/>
      <c r="I27" s="73"/>
      <c r="J27" s="73"/>
      <c r="K27" s="40"/>
      <c r="L27" s="40"/>
      <c r="M27" s="40"/>
      <c r="N27" s="40"/>
      <c r="O27" s="40"/>
      <c r="P27" s="40"/>
      <c r="Q27" s="40"/>
      <c r="R27" s="40"/>
    </row>
    <row r="28" spans="1:18" x14ac:dyDescent="0.25">
      <c r="A28" s="70"/>
      <c r="B28" s="72"/>
      <c r="C28" s="73"/>
      <c r="D28" s="73"/>
      <c r="E28" s="73"/>
      <c r="F28" s="73"/>
      <c r="G28" s="73"/>
      <c r="H28" s="73"/>
      <c r="I28" s="73"/>
      <c r="J28" s="73"/>
      <c r="K28" s="40"/>
      <c r="L28" s="40"/>
      <c r="M28" s="40"/>
      <c r="N28" s="40"/>
      <c r="O28" s="40"/>
      <c r="P28" s="40"/>
      <c r="Q28" s="40"/>
      <c r="R28" s="40"/>
    </row>
    <row r="29" spans="1:18" x14ac:dyDescent="0.25">
      <c r="A29" s="70"/>
      <c r="B29" s="72"/>
      <c r="C29" s="73"/>
      <c r="D29" s="73"/>
      <c r="E29" s="73"/>
      <c r="F29" s="73"/>
      <c r="G29" s="73"/>
      <c r="H29" s="73"/>
      <c r="I29" s="73"/>
      <c r="J29" s="73"/>
      <c r="K29" s="40"/>
      <c r="L29" s="40"/>
      <c r="M29" s="40"/>
      <c r="N29" s="40"/>
      <c r="O29" s="40"/>
      <c r="P29" s="40"/>
      <c r="Q29" s="40"/>
      <c r="R29" s="40"/>
    </row>
    <row r="30" spans="1:18" x14ac:dyDescent="0.25">
      <c r="A30" s="70"/>
      <c r="B30" s="72"/>
      <c r="C30" s="73"/>
      <c r="D30" s="73"/>
      <c r="E30" s="73"/>
      <c r="F30" s="73"/>
      <c r="G30" s="73"/>
      <c r="H30" s="73"/>
      <c r="I30" s="73"/>
      <c r="J30" s="73"/>
      <c r="K30" s="40"/>
      <c r="L30" s="40"/>
      <c r="M30" s="40"/>
      <c r="N30" s="40"/>
      <c r="O30" s="40"/>
      <c r="P30" s="40"/>
      <c r="Q30" s="40"/>
      <c r="R30" s="40"/>
    </row>
    <row r="31" spans="1:18" x14ac:dyDescent="0.25">
      <c r="A31" s="70"/>
      <c r="B31" s="72"/>
      <c r="C31" s="73"/>
      <c r="D31" s="73"/>
      <c r="E31" s="73"/>
      <c r="F31" s="73"/>
      <c r="G31" s="73"/>
      <c r="H31" s="73"/>
      <c r="I31" s="73"/>
      <c r="J31" s="73"/>
      <c r="K31" s="40"/>
      <c r="L31" s="40"/>
      <c r="M31" s="40"/>
      <c r="N31" s="40"/>
      <c r="O31" s="40"/>
      <c r="P31" s="40"/>
      <c r="Q31" s="40"/>
      <c r="R31" s="40"/>
    </row>
    <row r="32" spans="1:18" x14ac:dyDescent="0.25">
      <c r="A32" s="70"/>
      <c r="B32" s="72"/>
      <c r="C32" s="60" t="s">
        <v>36</v>
      </c>
      <c r="D32" s="60" t="s">
        <v>37</v>
      </c>
      <c r="E32" s="60" t="s">
        <v>38</v>
      </c>
      <c r="F32" s="60" t="s">
        <v>31</v>
      </c>
      <c r="G32" s="60" t="s">
        <v>32</v>
      </c>
      <c r="H32" s="60" t="s">
        <v>33</v>
      </c>
      <c r="I32" s="60" t="s">
        <v>34</v>
      </c>
      <c r="J32" s="60" t="s">
        <v>35</v>
      </c>
      <c r="K32" s="60" t="s">
        <v>36</v>
      </c>
      <c r="L32" s="60" t="s">
        <v>37</v>
      </c>
      <c r="M32" s="60" t="s">
        <v>38</v>
      </c>
      <c r="N32" s="60" t="s">
        <v>31</v>
      </c>
      <c r="O32" s="60" t="s">
        <v>32</v>
      </c>
      <c r="P32" s="60" t="s">
        <v>33</v>
      </c>
      <c r="Q32" s="60" t="s">
        <v>34</v>
      </c>
      <c r="R32" s="60" t="s">
        <v>35</v>
      </c>
    </row>
    <row r="33" spans="1:18" x14ac:dyDescent="0.25">
      <c r="A33" s="70"/>
      <c r="B33" s="72"/>
      <c r="C33" s="72" t="s">
        <v>13</v>
      </c>
      <c r="D33" s="72" t="s">
        <v>13</v>
      </c>
      <c r="E33" s="72" t="s">
        <v>13</v>
      </c>
      <c r="F33" s="72" t="s">
        <v>13</v>
      </c>
      <c r="G33" s="72" t="s">
        <v>13</v>
      </c>
      <c r="H33" s="72" t="s">
        <v>13</v>
      </c>
      <c r="I33" s="72" t="s">
        <v>13</v>
      </c>
      <c r="J33" s="72" t="s">
        <v>13</v>
      </c>
      <c r="K33" s="2" t="s">
        <v>59</v>
      </c>
      <c r="L33" s="2" t="s">
        <v>59</v>
      </c>
      <c r="M33" s="2" t="s">
        <v>59</v>
      </c>
      <c r="N33" s="2" t="s">
        <v>59</v>
      </c>
      <c r="O33" s="2" t="s">
        <v>59</v>
      </c>
      <c r="P33" s="2" t="s">
        <v>59</v>
      </c>
      <c r="Q33" s="2" t="s">
        <v>59</v>
      </c>
      <c r="R33" s="2" t="s">
        <v>59</v>
      </c>
    </row>
    <row r="37" spans="1:18" x14ac:dyDescent="0.25">
      <c r="A37" s="71" t="s">
        <v>44</v>
      </c>
      <c r="B37" s="72" t="s">
        <v>20</v>
      </c>
      <c r="C37" s="73">
        <v>1093.4099026021413</v>
      </c>
      <c r="D37" s="73">
        <v>1133.8259462548749</v>
      </c>
      <c r="E37" s="73">
        <v>962.95267144310617</v>
      </c>
      <c r="F37" s="73">
        <v>1319.8607967564747</v>
      </c>
      <c r="G37" s="73">
        <v>1192.2335963079561</v>
      </c>
      <c r="H37" s="73">
        <v>796.80409771178211</v>
      </c>
      <c r="I37" s="73">
        <v>3192.1568628236751</v>
      </c>
      <c r="J37" s="73">
        <v>1045.8965765089656</v>
      </c>
      <c r="K37" s="63">
        <v>1.8586400378850225</v>
      </c>
      <c r="L37">
        <v>1.1928761943495083</v>
      </c>
      <c r="M37">
        <v>0.92385998218235121</v>
      </c>
      <c r="N37">
        <v>1.2915137370498224</v>
      </c>
      <c r="O37">
        <v>0.21709903349185392</v>
      </c>
      <c r="P37">
        <v>5.1881956679080847E-2</v>
      </c>
      <c r="Q37">
        <v>8.5270890607366742E-2</v>
      </c>
      <c r="R37">
        <v>1.1712543471159689</v>
      </c>
    </row>
    <row r="38" spans="1:18" x14ac:dyDescent="0.25">
      <c r="A38" s="71" t="s">
        <v>43</v>
      </c>
      <c r="B38" s="72" t="s">
        <v>20</v>
      </c>
      <c r="C38" s="73">
        <v>1065.7333431782592</v>
      </c>
      <c r="D38" s="73">
        <v>1233.7883213334101</v>
      </c>
      <c r="E38" s="73">
        <v>908.33412465538902</v>
      </c>
      <c r="F38" s="73">
        <v>1375.919858957971</v>
      </c>
      <c r="G38" s="73">
        <v>1229.6205596719742</v>
      </c>
      <c r="H38" s="73">
        <v>775.08531647065138</v>
      </c>
      <c r="I38" s="73">
        <v>1970.6477267652081</v>
      </c>
      <c r="J38" s="73">
        <v>1033.8083086640897</v>
      </c>
      <c r="K38" s="63">
        <v>1.4587056207798745</v>
      </c>
      <c r="L38">
        <v>1.3960845084937337</v>
      </c>
      <c r="M38">
        <v>0.75220017257781213</v>
      </c>
      <c r="N38">
        <v>1.120085214953334</v>
      </c>
      <c r="O38">
        <v>0.17905075524471956</v>
      </c>
      <c r="P38">
        <v>3.0304356575345314E-2</v>
      </c>
      <c r="Q38">
        <v>0.15068331125769965</v>
      </c>
      <c r="R38">
        <v>1.1152797130120513</v>
      </c>
    </row>
    <row r="39" spans="1:18" x14ac:dyDescent="0.25">
      <c r="A39" s="71"/>
      <c r="B39" s="72"/>
      <c r="C39" s="73"/>
      <c r="D39" s="73"/>
      <c r="E39" s="73"/>
      <c r="F39" s="73"/>
      <c r="G39" s="73"/>
      <c r="H39" s="73"/>
      <c r="I39" s="73"/>
      <c r="J39" s="73"/>
      <c r="K39" s="63"/>
    </row>
    <row r="40" spans="1:18" x14ac:dyDescent="0.25">
      <c r="A40" s="62" t="s">
        <v>61</v>
      </c>
      <c r="B40" s="72" t="s">
        <v>20</v>
      </c>
      <c r="C40" s="73">
        <v>115.56949869749918</v>
      </c>
      <c r="D40" s="73">
        <v>94.598911894106848</v>
      </c>
      <c r="E40" s="73">
        <v>63.78574683273969</v>
      </c>
      <c r="F40" s="73">
        <v>110.00435504004872</v>
      </c>
      <c r="G40" s="73">
        <v>8.8408589859473388</v>
      </c>
      <c r="H40" s="73">
        <v>55.188272357732473</v>
      </c>
      <c r="I40" s="73">
        <v>197.67973561388669</v>
      </c>
      <c r="J40" s="73">
        <v>5.6308844053805043</v>
      </c>
      <c r="K40" s="63">
        <v>0.37703966743845252</v>
      </c>
      <c r="L40">
        <v>8.4878279837936013E-2</v>
      </c>
      <c r="M40">
        <v>0.10387098145323689</v>
      </c>
      <c r="N40">
        <v>0.36988871317859073</v>
      </c>
      <c r="O40">
        <v>2.7017945569345527E-2</v>
      </c>
      <c r="P40">
        <v>6.56449819892478E-2</v>
      </c>
      <c r="Q40">
        <v>2.4363472412908826E-2</v>
      </c>
      <c r="R40">
        <v>0.15936465775475228</v>
      </c>
    </row>
    <row r="41" spans="1:18" x14ac:dyDescent="0.25">
      <c r="A41" s="62" t="s">
        <v>60</v>
      </c>
      <c r="B41" s="72" t="s">
        <v>20</v>
      </c>
      <c r="C41" s="73">
        <v>37.636732996562159</v>
      </c>
      <c r="D41" s="73">
        <v>42.555731507395237</v>
      </c>
      <c r="E41" s="73">
        <v>29.66858612747453</v>
      </c>
      <c r="F41" s="73">
        <v>105.1771429089524</v>
      </c>
      <c r="G41" s="73">
        <v>54.194475412425589</v>
      </c>
      <c r="H41" s="73">
        <v>69.300080958365086</v>
      </c>
      <c r="I41" s="73">
        <v>199.62307481395493</v>
      </c>
      <c r="J41" s="73">
        <v>48.530578927922711</v>
      </c>
      <c r="K41" s="63">
        <v>0.19309514813239223</v>
      </c>
      <c r="L41">
        <v>1.8644178937849861E-2</v>
      </c>
      <c r="M41">
        <v>0.12091664105361032</v>
      </c>
      <c r="N41">
        <v>0.17127267235972593</v>
      </c>
      <c r="O41">
        <v>6.4178991502899338E-2</v>
      </c>
      <c r="P41">
        <v>2.474365199540024E-2</v>
      </c>
      <c r="Q41">
        <v>4.6968451096139889E-2</v>
      </c>
      <c r="R41">
        <v>0.21527297343456461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8"/>
  <sheetViews>
    <sheetView workbookViewId="0">
      <selection activeCell="C5" sqref="C5"/>
    </sheetView>
  </sheetViews>
  <sheetFormatPr defaultRowHeight="15" x14ac:dyDescent="0.25"/>
  <sheetData>
    <row r="1" spans="1:18" x14ac:dyDescent="0.25">
      <c r="B1" s="70"/>
      <c r="C1" s="60" t="s">
        <v>36</v>
      </c>
      <c r="D1" s="60" t="s">
        <v>37</v>
      </c>
      <c r="E1" s="60" t="s">
        <v>38</v>
      </c>
      <c r="F1" s="60" t="s">
        <v>31</v>
      </c>
      <c r="G1" s="60" t="s">
        <v>32</v>
      </c>
      <c r="H1" s="60" t="s">
        <v>33</v>
      </c>
      <c r="I1" s="60" t="s">
        <v>34</v>
      </c>
      <c r="J1" s="60" t="s">
        <v>35</v>
      </c>
      <c r="K1" s="60" t="s">
        <v>36</v>
      </c>
      <c r="L1" s="60" t="s">
        <v>37</v>
      </c>
      <c r="M1" s="60" t="s">
        <v>38</v>
      </c>
      <c r="N1" s="60" t="s">
        <v>31</v>
      </c>
      <c r="O1" s="60" t="s">
        <v>32</v>
      </c>
      <c r="P1" s="60" t="s">
        <v>33</v>
      </c>
      <c r="Q1" s="60" t="s">
        <v>34</v>
      </c>
      <c r="R1" s="60" t="s">
        <v>35</v>
      </c>
    </row>
    <row r="2" spans="1:18" x14ac:dyDescent="0.25">
      <c r="B2" s="70"/>
      <c r="C2" s="72" t="s">
        <v>13</v>
      </c>
      <c r="D2" s="72" t="s">
        <v>13</v>
      </c>
      <c r="E2" s="72" t="s">
        <v>13</v>
      </c>
      <c r="F2" s="72" t="s">
        <v>13</v>
      </c>
      <c r="G2" s="72" t="s">
        <v>13</v>
      </c>
      <c r="H2" s="72" t="s">
        <v>13</v>
      </c>
      <c r="I2" s="72" t="s">
        <v>13</v>
      </c>
      <c r="J2" s="72" t="s">
        <v>13</v>
      </c>
      <c r="K2" s="72" t="s">
        <v>18</v>
      </c>
      <c r="L2" s="72" t="s">
        <v>18</v>
      </c>
      <c r="M2" s="72" t="s">
        <v>18</v>
      </c>
      <c r="N2" s="72" t="s">
        <v>18</v>
      </c>
      <c r="O2" s="72" t="s">
        <v>18</v>
      </c>
      <c r="P2" s="72" t="s">
        <v>18</v>
      </c>
      <c r="Q2" s="72" t="s">
        <v>18</v>
      </c>
      <c r="R2" s="72" t="s">
        <v>18</v>
      </c>
    </row>
    <row r="3" spans="1:18" x14ac:dyDescent="0.25">
      <c r="A3" s="70" t="s">
        <v>40</v>
      </c>
      <c r="B3" s="72" t="s">
        <v>20</v>
      </c>
      <c r="C3" s="73">
        <v>1095.0334028895186</v>
      </c>
      <c r="D3" s="73">
        <v>1192.8472224999537</v>
      </c>
      <c r="E3" s="73">
        <v>940.25641022273021</v>
      </c>
      <c r="F3" s="73">
        <v>1393.9729841351375</v>
      </c>
      <c r="G3" s="73">
        <v>1290.2255635664555</v>
      </c>
      <c r="H3" s="73">
        <v>733.33333327124512</v>
      </c>
      <c r="I3" s="73">
        <v>2174.7126428750012</v>
      </c>
      <c r="J3" s="73">
        <v>1083.9907667347809</v>
      </c>
      <c r="K3" s="40">
        <v>0.52651361888155901</v>
      </c>
      <c r="L3" s="40">
        <v>0.4992927286487745</v>
      </c>
      <c r="M3" s="40">
        <v>0.63094311208072007</v>
      </c>
      <c r="N3" s="40">
        <v>0.55383160338555815</v>
      </c>
      <c r="O3" s="40">
        <v>0.52528001421911452</v>
      </c>
      <c r="P3" s="40">
        <v>0.34954392217630853</v>
      </c>
      <c r="Q3" s="40">
        <v>0.48622540750528559</v>
      </c>
      <c r="R3" s="40">
        <v>0.45716676221151592</v>
      </c>
    </row>
    <row r="4" spans="1:18" x14ac:dyDescent="0.25">
      <c r="A4" s="70" t="s">
        <v>40</v>
      </c>
      <c r="B4" s="72" t="s">
        <v>20</v>
      </c>
      <c r="C4" s="73">
        <v>1023.2866670079736</v>
      </c>
      <c r="D4" s="73">
        <v>1230.7246381545906</v>
      </c>
      <c r="E4" s="73">
        <v>881.60493813476182</v>
      </c>
      <c r="F4" s="73">
        <v>1262.8846674293129</v>
      </c>
      <c r="G4" s="73">
        <v>1212.8205127770696</v>
      </c>
      <c r="H4" s="73">
        <v>855.08051091531081</v>
      </c>
      <c r="I4" s="73">
        <v>1775.7847537488749</v>
      </c>
      <c r="J4" s="73">
        <v>1030.3158705107962</v>
      </c>
      <c r="K4" s="40">
        <v>0.56616054468686294</v>
      </c>
      <c r="L4" s="40">
        <v>0.50384629780970325</v>
      </c>
      <c r="M4" s="40">
        <v>0.58217743901414387</v>
      </c>
      <c r="N4" s="40">
        <v>0.5247820801249844</v>
      </c>
      <c r="O4" s="40">
        <v>0.48867103678646917</v>
      </c>
      <c r="P4" s="40">
        <v>0.32104885077922068</v>
      </c>
      <c r="Q4" s="40">
        <v>0.57472042335858586</v>
      </c>
      <c r="R4" s="40">
        <v>0.46965252987384032</v>
      </c>
    </row>
    <row r="5" spans="1:18" x14ac:dyDescent="0.25">
      <c r="A5" s="70" t="s">
        <v>40</v>
      </c>
      <c r="B5" s="72" t="s">
        <v>20</v>
      </c>
      <c r="C5" s="73">
        <v>1078.8799596372851</v>
      </c>
      <c r="D5" s="73">
        <v>1277.7931033456864</v>
      </c>
      <c r="E5" s="73">
        <v>903.14102560867502</v>
      </c>
      <c r="F5" s="73">
        <v>1470.9019253094623</v>
      </c>
      <c r="G5" s="73">
        <v>1185.8156026723977</v>
      </c>
      <c r="H5" s="73">
        <v>736.84210522539843</v>
      </c>
      <c r="I5" s="73">
        <v>1961.4457836717481</v>
      </c>
      <c r="J5" s="73">
        <v>987.11828874669266</v>
      </c>
      <c r="K5" s="40">
        <v>0.49070628362357932</v>
      </c>
      <c r="L5" s="40">
        <v>0.4712298806131261</v>
      </c>
      <c r="M5" s="40">
        <v>0.62054752189651485</v>
      </c>
      <c r="N5" s="40">
        <v>0.53837674306699901</v>
      </c>
      <c r="O5" s="40">
        <v>0.49265163540669843</v>
      </c>
      <c r="P5" s="40">
        <v>0.34165779532467538</v>
      </c>
      <c r="Q5" s="40">
        <v>0.5900608089680589</v>
      </c>
      <c r="R5" s="40">
        <v>0.45043209982295712</v>
      </c>
    </row>
    <row r="6" spans="1:18" x14ac:dyDescent="0.25">
      <c r="A6" s="70" t="s">
        <v>41</v>
      </c>
      <c r="B6" s="72" t="s">
        <v>20</v>
      </c>
      <c r="C6" s="73">
        <v>1225.50567893172</v>
      </c>
      <c r="D6" s="73">
        <v>1196.9711536826906</v>
      </c>
      <c r="E6" s="73">
        <v>1001.0373443557877</v>
      </c>
      <c r="F6" s="73">
        <v>1288.3179181535941</v>
      </c>
      <c r="G6" s="73">
        <v>1182.0895524524146</v>
      </c>
      <c r="H6" s="73">
        <v>762.12471130328345</v>
      </c>
      <c r="I6" s="73">
        <v>3407.8431366481459</v>
      </c>
      <c r="J6" s="73">
        <v>1045.9370073536531</v>
      </c>
      <c r="K6" s="40">
        <v>0.4442399994906755</v>
      </c>
      <c r="L6" s="40">
        <v>0.57751080724585291</v>
      </c>
      <c r="M6" s="40">
        <v>0.66027726192746095</v>
      </c>
      <c r="N6" s="40">
        <v>0.58728530022298953</v>
      </c>
      <c r="O6" s="40">
        <v>0.58873696868686864</v>
      </c>
      <c r="P6" s="40">
        <v>0.43953668872727292</v>
      </c>
      <c r="Q6" s="40">
        <v>0.54515134418872269</v>
      </c>
      <c r="R6" s="40">
        <v>0.52334952438557281</v>
      </c>
    </row>
    <row r="7" spans="1:18" x14ac:dyDescent="0.25">
      <c r="A7" s="70" t="s">
        <v>41</v>
      </c>
      <c r="B7" s="72" t="s">
        <v>20</v>
      </c>
      <c r="C7" s="73">
        <v>1010.9504808068098</v>
      </c>
      <c r="D7" s="73">
        <v>1179.4444444616076</v>
      </c>
      <c r="E7" s="73">
        <v>889.31372551455604</v>
      </c>
      <c r="F7" s="73">
        <v>1442.1908736001592</v>
      </c>
      <c r="G7" s="73">
        <v>1196.3133640835385</v>
      </c>
      <c r="H7" s="73">
        <v>767.84313730748352</v>
      </c>
      <c r="I7" s="73">
        <v>3019.6078425996229</v>
      </c>
      <c r="J7" s="73">
        <v>1051.5071366279346</v>
      </c>
      <c r="K7" s="40">
        <v>0.58231854894812241</v>
      </c>
      <c r="L7" s="40">
        <v>0.55883749293452667</v>
      </c>
      <c r="M7" s="40">
        <v>0.7160844810935949</v>
      </c>
      <c r="N7" s="40">
        <v>0.60747283651260675</v>
      </c>
      <c r="O7" s="40">
        <v>0.5632066777349769</v>
      </c>
      <c r="P7" s="40">
        <v>0.40504475040858007</v>
      </c>
      <c r="Q7" s="40">
        <v>0.62903070928571458</v>
      </c>
      <c r="R7" s="40">
        <v>0.54274117669503086</v>
      </c>
    </row>
    <row r="8" spans="1:18" x14ac:dyDescent="0.25">
      <c r="A8" s="70" t="s">
        <v>41</v>
      </c>
      <c r="B8" s="72" t="s">
        <v>20</v>
      </c>
      <c r="C8" s="73">
        <v>1043.7735480678937</v>
      </c>
      <c r="D8" s="73">
        <v>1025.0622406203265</v>
      </c>
      <c r="E8" s="73">
        <v>998.50694445897466</v>
      </c>
      <c r="F8" s="73">
        <v>1229.0735985156709</v>
      </c>
      <c r="G8" s="73">
        <v>1198.297872387915</v>
      </c>
      <c r="H8" s="73">
        <v>860.44444452457958</v>
      </c>
      <c r="I8" s="73">
        <v>3149.0196092232563</v>
      </c>
      <c r="J8" s="73">
        <v>1040.245585545309</v>
      </c>
      <c r="K8" s="40">
        <v>0.58697223370191554</v>
      </c>
      <c r="L8" s="40">
        <v>0.58886279703691713</v>
      </c>
      <c r="M8" s="40">
        <v>0.65837388976596989</v>
      </c>
      <c r="N8" s="40">
        <v>0.60250955056184929</v>
      </c>
      <c r="O8" s="40">
        <v>0.51820092066761358</v>
      </c>
      <c r="P8" s="40">
        <v>0.39684794653925642</v>
      </c>
      <c r="Q8" s="40">
        <v>0.55470835174346222</v>
      </c>
      <c r="R8" s="40">
        <v>0.53479183504209959</v>
      </c>
    </row>
    <row r="9" spans="1:18" x14ac:dyDescent="0.25">
      <c r="A9" s="70" t="s">
        <v>40</v>
      </c>
      <c r="B9" t="s">
        <v>21</v>
      </c>
      <c r="C9" s="73">
        <v>782.43096150837744</v>
      </c>
      <c r="D9" s="73"/>
      <c r="E9" s="73">
        <v>546.83333326967352</v>
      </c>
      <c r="F9" s="73">
        <v>988.7027483508175</v>
      </c>
      <c r="G9" s="73">
        <v>1118.6440685205857</v>
      </c>
      <c r="H9" s="73"/>
      <c r="I9" s="73">
        <v>1298.3606559656675</v>
      </c>
      <c r="J9" s="73">
        <v>586.63029706016221</v>
      </c>
      <c r="K9" s="40">
        <v>0.58935797419208846</v>
      </c>
      <c r="L9" s="40"/>
      <c r="M9" s="40">
        <v>0.73997479548918155</v>
      </c>
      <c r="N9" s="40">
        <v>0.46955450395046405</v>
      </c>
      <c r="O9" s="40">
        <v>0.51950040000000031</v>
      </c>
      <c r="P9" s="40"/>
      <c r="Q9" s="40">
        <v>0.64604026388888858</v>
      </c>
      <c r="R9" s="40">
        <v>0.25801641533430519</v>
      </c>
    </row>
    <row r="10" spans="1:18" x14ac:dyDescent="0.25">
      <c r="A10" s="70" t="s">
        <v>40</v>
      </c>
      <c r="B10" t="s">
        <v>21</v>
      </c>
      <c r="C10" s="73">
        <v>739.8319425138701</v>
      </c>
      <c r="D10" s="73"/>
      <c r="E10" s="73">
        <v>675.49999992136145</v>
      </c>
      <c r="F10" s="73">
        <v>937.64678688593972</v>
      </c>
      <c r="G10" s="73">
        <v>1199.9999995174055</v>
      </c>
      <c r="H10" s="73"/>
      <c r="I10" s="73">
        <v>1333.3333327971172</v>
      </c>
      <c r="J10" s="73">
        <v>910.28839174872871</v>
      </c>
      <c r="K10" s="40">
        <v>0.63095040389785073</v>
      </c>
      <c r="L10" s="40"/>
      <c r="M10" s="40">
        <v>0.64615789982728755</v>
      </c>
      <c r="N10" s="40">
        <v>0.47585143485920478</v>
      </c>
      <c r="O10" s="40">
        <v>0.48217488661616181</v>
      </c>
      <c r="P10" s="40"/>
      <c r="Q10" s="40">
        <v>0.63826565613636344</v>
      </c>
      <c r="R10" s="40">
        <v>0.35611711584826417</v>
      </c>
    </row>
    <row r="11" spans="1:18" x14ac:dyDescent="0.25">
      <c r="A11" s="70" t="s">
        <v>40</v>
      </c>
      <c r="B11" t="s">
        <v>21</v>
      </c>
      <c r="C11" s="73">
        <v>932.83157969140541</v>
      </c>
      <c r="D11" s="73"/>
      <c r="E11" s="73">
        <v>633.73134319989583</v>
      </c>
      <c r="F11" s="73">
        <v>1303.6228832664874</v>
      </c>
      <c r="G11" s="73">
        <v>1246.6666665215355</v>
      </c>
      <c r="H11" s="73"/>
      <c r="I11" s="73">
        <v>1466.6666664959241</v>
      </c>
      <c r="J11" s="73">
        <v>659.95908442316897</v>
      </c>
      <c r="K11" s="40">
        <v>0.57350039483872639</v>
      </c>
      <c r="L11" s="40"/>
      <c r="M11" s="40">
        <v>0.65940863353744772</v>
      </c>
      <c r="N11" s="40">
        <v>0.53504957226632377</v>
      </c>
      <c r="O11" s="40">
        <v>0.4017699534759353</v>
      </c>
      <c r="P11" s="40"/>
      <c r="Q11" s="40">
        <v>0.61374946090909066</v>
      </c>
      <c r="R11" s="40">
        <v>0.29701710040884655</v>
      </c>
    </row>
    <row r="12" spans="1:18" x14ac:dyDescent="0.25">
      <c r="A12" s="70" t="s">
        <v>41</v>
      </c>
      <c r="B12" t="s">
        <v>21</v>
      </c>
      <c r="C12" s="73"/>
      <c r="D12" s="73"/>
      <c r="E12" s="73">
        <v>804.16666657304938</v>
      </c>
      <c r="F12" s="73">
        <v>1199.9256088421678</v>
      </c>
      <c r="G12" s="73">
        <v>1025.2427184419669</v>
      </c>
      <c r="H12" s="73"/>
      <c r="I12" s="73">
        <v>1539.9999998207204</v>
      </c>
      <c r="J12" s="73">
        <v>721.26675914303257</v>
      </c>
      <c r="K12" s="40"/>
      <c r="L12" s="40"/>
      <c r="M12" s="40">
        <v>0.55083560124352393</v>
      </c>
      <c r="N12" s="40">
        <v>0.55408988191600728</v>
      </c>
      <c r="O12" s="40">
        <v>0.36534998087121184</v>
      </c>
      <c r="P12" s="40"/>
      <c r="Q12" s="40">
        <v>0.6556909502164503</v>
      </c>
      <c r="R12" s="40">
        <v>0.34541421014411222</v>
      </c>
    </row>
    <row r="13" spans="1:18" x14ac:dyDescent="0.25">
      <c r="A13" s="70" t="s">
        <v>41</v>
      </c>
      <c r="B13" t="s">
        <v>21</v>
      </c>
      <c r="C13" s="73">
        <v>786.29481840529445</v>
      </c>
      <c r="D13" s="73"/>
      <c r="E13" s="73">
        <v>672.24719103585699</v>
      </c>
      <c r="F13" s="73">
        <v>1274.3112404759424</v>
      </c>
      <c r="G13" s="73">
        <v>1040.00000057234</v>
      </c>
      <c r="H13" s="73"/>
      <c r="I13" s="73">
        <v>1066.6666662376938</v>
      </c>
      <c r="J13" s="73">
        <v>953.2742330556905</v>
      </c>
      <c r="K13" s="40">
        <v>0.62585211288300235</v>
      </c>
      <c r="L13" s="40"/>
      <c r="M13" s="40">
        <v>0.64097534982450122</v>
      </c>
      <c r="N13" s="40">
        <v>0.55996302991863367</v>
      </c>
      <c r="O13" s="40">
        <v>0.41996551118881226</v>
      </c>
      <c r="P13" s="40"/>
      <c r="Q13" s="40">
        <v>0.53287081363636457</v>
      </c>
      <c r="R13" s="40">
        <v>0.43997521637267512</v>
      </c>
    </row>
    <row r="14" spans="1:18" x14ac:dyDescent="0.25">
      <c r="A14" s="70" t="s">
        <v>41</v>
      </c>
      <c r="B14" t="s">
        <v>21</v>
      </c>
      <c r="C14" s="73">
        <v>750.55414484141738</v>
      </c>
      <c r="D14" s="73"/>
      <c r="E14" s="73">
        <v>643.33333303375787</v>
      </c>
      <c r="F14" s="73">
        <v>793.39343505733245</v>
      </c>
      <c r="G14" s="73">
        <v>1021.4285711567773</v>
      </c>
      <c r="H14" s="73"/>
      <c r="I14" s="73">
        <v>1466.6666664959241</v>
      </c>
      <c r="J14" s="73">
        <v>776.42245255650153</v>
      </c>
      <c r="K14" s="40">
        <v>0.59262111474506662</v>
      </c>
      <c r="L14" s="40"/>
      <c r="M14" s="40">
        <v>0.53671516407598918</v>
      </c>
      <c r="N14" s="40">
        <v>0.35194760430223887</v>
      </c>
      <c r="O14" s="40">
        <v>0.22751069615384559</v>
      </c>
      <c r="P14" s="40"/>
      <c r="Q14" s="40">
        <v>0.71135256181818129</v>
      </c>
      <c r="R14" s="40">
        <v>0.35686196348477739</v>
      </c>
    </row>
    <row r="15" spans="1:18" x14ac:dyDescent="0.25">
      <c r="A15" s="70" t="s">
        <v>40</v>
      </c>
      <c r="B15" t="s">
        <v>22</v>
      </c>
      <c r="C15" s="73">
        <v>214.44404123347374</v>
      </c>
      <c r="D15" s="73">
        <v>304.73684212020044</v>
      </c>
      <c r="E15" s="73">
        <v>105.2727273306617</v>
      </c>
      <c r="F15" s="73">
        <v>465.85347138624184</v>
      </c>
      <c r="G15" s="73">
        <v>1257.1428582195801</v>
      </c>
      <c r="H15" s="73">
        <v>580.21978006538825</v>
      </c>
      <c r="I15" s="73">
        <v>628.57142910979007</v>
      </c>
      <c r="J15" s="73">
        <v>209.51082042044052</v>
      </c>
      <c r="K15" s="40">
        <v>0.51753142259274854</v>
      </c>
      <c r="L15" s="40">
        <v>0.40504032815198687</v>
      </c>
      <c r="M15" s="40">
        <v>0.3946744145077753</v>
      </c>
      <c r="N15" s="40">
        <v>0.34635083502665381</v>
      </c>
      <c r="O15" s="40">
        <v>0.36077849431818221</v>
      </c>
      <c r="P15" s="40">
        <v>0.40958158219696966</v>
      </c>
      <c r="Q15" s="40">
        <v>0.4499917670454544</v>
      </c>
      <c r="R15" s="40">
        <v>9.2156023272379095E-2</v>
      </c>
    </row>
    <row r="16" spans="1:18" x14ac:dyDescent="0.25">
      <c r="A16" s="70" t="s">
        <v>40</v>
      </c>
      <c r="B16" t="s">
        <v>22</v>
      </c>
      <c r="C16" s="73">
        <v>245.63590174532993</v>
      </c>
      <c r="D16" s="73">
        <v>280.72727288176452</v>
      </c>
      <c r="E16" s="73">
        <v>214.44444449437367</v>
      </c>
      <c r="F16" s="73">
        <v>570.33501142908563</v>
      </c>
      <c r="G16" s="73">
        <v>1140.7407410063402</v>
      </c>
      <c r="H16" s="73">
        <v>488.88888900271718</v>
      </c>
      <c r="I16" s="73">
        <v>926.31578951908944</v>
      </c>
      <c r="J16" s="73">
        <v>239.98512149413321</v>
      </c>
      <c r="K16" s="40">
        <v>0.41530953717253688</v>
      </c>
      <c r="L16" s="40">
        <v>0.40581853238342164</v>
      </c>
      <c r="M16" s="40">
        <v>0.45329308117443889</v>
      </c>
      <c r="N16" s="40">
        <v>0.39094870368653756</v>
      </c>
      <c r="O16" s="40">
        <v>0.3229030811688311</v>
      </c>
      <c r="P16" s="40">
        <v>0.32770791500000024</v>
      </c>
      <c r="Q16" s="40">
        <v>0.61471471969696967</v>
      </c>
      <c r="R16" s="40">
        <v>0.24864699775187227</v>
      </c>
    </row>
    <row r="17" spans="1:18" x14ac:dyDescent="0.25">
      <c r="A17" s="70" t="s">
        <v>40</v>
      </c>
      <c r="B17" t="s">
        <v>22</v>
      </c>
      <c r="C17" s="73">
        <v>379.10643011340619</v>
      </c>
      <c r="D17" s="73">
        <v>319.72891569000603</v>
      </c>
      <c r="E17" s="73">
        <v>178.7037035372729</v>
      </c>
      <c r="F17" s="73">
        <v>649.14008322872587</v>
      </c>
      <c r="G17" s="73">
        <v>1178.5714282578199</v>
      </c>
      <c r="H17" s="73">
        <v>465.88235291565371</v>
      </c>
      <c r="I17" s="73">
        <v>959.9999994310466</v>
      </c>
      <c r="J17" s="73">
        <v>354.81671225933235</v>
      </c>
      <c r="K17" s="40">
        <v>0.5579569065918174</v>
      </c>
      <c r="L17" s="40">
        <v>0.43747821761658207</v>
      </c>
      <c r="M17" s="40">
        <v>0.33926236476683796</v>
      </c>
      <c r="N17" s="40">
        <v>0.3366059258582223</v>
      </c>
      <c r="O17" s="40">
        <v>0.282228744242425</v>
      </c>
      <c r="P17" s="40">
        <v>0.30386832878787912</v>
      </c>
      <c r="Q17" s="40">
        <v>0.62400813939393796</v>
      </c>
      <c r="R17" s="40">
        <v>0.27096644898143007</v>
      </c>
    </row>
    <row r="18" spans="1:18" x14ac:dyDescent="0.25">
      <c r="A18" s="70" t="s">
        <v>41</v>
      </c>
      <c r="B18" t="s">
        <v>22</v>
      </c>
      <c r="C18" s="73">
        <v>454.71118708494294</v>
      </c>
      <c r="D18" s="73">
        <v>290.82191782027752</v>
      </c>
      <c r="E18" s="73">
        <v>203.15789474680028</v>
      </c>
      <c r="F18" s="73">
        <v>908.33078319969627</v>
      </c>
      <c r="G18" s="73">
        <v>1037.7358495717488</v>
      </c>
      <c r="H18" s="73">
        <v>410.66666670491298</v>
      </c>
      <c r="I18" s="73">
        <v>219.99999997438863</v>
      </c>
      <c r="J18" s="73">
        <v>325.90572081662384</v>
      </c>
      <c r="K18" s="40">
        <v>0.29418720586071673</v>
      </c>
      <c r="L18" s="40">
        <v>0.27632859538389054</v>
      </c>
      <c r="M18" s="40">
        <v>0.22932042314335005</v>
      </c>
      <c r="N18" s="40">
        <v>0.47550952806453817</v>
      </c>
      <c r="O18" s="40">
        <v>0.28074260163636389</v>
      </c>
      <c r="P18" s="40">
        <v>0.28433043279220666</v>
      </c>
      <c r="Q18" s="40">
        <v>0.10323243030302834</v>
      </c>
      <c r="R18" s="40">
        <v>0.12110445651423296</v>
      </c>
    </row>
    <row r="19" spans="1:18" x14ac:dyDescent="0.25">
      <c r="A19" s="70" t="s">
        <v>41</v>
      </c>
      <c r="B19" t="s">
        <v>22</v>
      </c>
      <c r="C19" s="73">
        <v>379.67141750928459</v>
      </c>
      <c r="D19" s="73">
        <v>349.73154361541708</v>
      </c>
      <c r="E19" s="73">
        <v>381.86314920567662</v>
      </c>
      <c r="F19" s="73">
        <v>949.58141681557333</v>
      </c>
      <c r="G19" s="73">
        <v>1026.6666665471469</v>
      </c>
      <c r="H19" s="73">
        <v>413.14553996165131</v>
      </c>
      <c r="I19" s="73">
        <v>306.97674423258746</v>
      </c>
      <c r="J19" s="73">
        <v>745.71647934908128</v>
      </c>
      <c r="K19" s="40">
        <v>0.48051233676964134</v>
      </c>
      <c r="L19" s="40">
        <v>0.31218016580310864</v>
      </c>
      <c r="M19" s="40">
        <v>0.53797118782383457</v>
      </c>
      <c r="N19" s="40">
        <v>0.39251141598612183</v>
      </c>
      <c r="O19" s="40">
        <v>0.28737851655844171</v>
      </c>
      <c r="P19" s="40">
        <v>0.33214412386363584</v>
      </c>
      <c r="Q19" s="40">
        <v>7.831258939393923E-2</v>
      </c>
      <c r="R19" s="40">
        <v>0.30184231443820642</v>
      </c>
    </row>
    <row r="20" spans="1:18" x14ac:dyDescent="0.25">
      <c r="A20" s="70" t="s">
        <v>41</v>
      </c>
      <c r="B20" t="s">
        <v>22</v>
      </c>
      <c r="C20" s="73">
        <v>201.64141197337418</v>
      </c>
      <c r="D20" s="73">
        <v>332.7586208072056</v>
      </c>
      <c r="E20" s="73">
        <v>286.38709684732612</v>
      </c>
      <c r="F20" s="73">
        <v>671.144831414176</v>
      </c>
      <c r="G20" s="73">
        <v>586.66666659836972</v>
      </c>
      <c r="H20" s="73">
        <v>537.77777752735551</v>
      </c>
      <c r="I20" s="73">
        <v>239.99999985776165</v>
      </c>
      <c r="J20" s="73">
        <v>799.95040589478356</v>
      </c>
      <c r="K20" s="40">
        <v>0.11408638914418426</v>
      </c>
      <c r="L20" s="40">
        <v>0.41852342176165791</v>
      </c>
      <c r="M20" s="40">
        <v>0.45983668168506392</v>
      </c>
      <c r="N20" s="40">
        <v>0.35905286994095365</v>
      </c>
      <c r="O20" s="40">
        <v>0.16249749375000103</v>
      </c>
      <c r="P20" s="40">
        <v>0.36424934628099148</v>
      </c>
      <c r="Q20" s="40">
        <v>0.36359575757575857</v>
      </c>
      <c r="R20" s="40">
        <v>0.19107532809482855</v>
      </c>
    </row>
    <row r="27" spans="1:18" x14ac:dyDescent="0.25">
      <c r="A27" s="70" t="s">
        <v>40</v>
      </c>
      <c r="B27" s="72" t="s">
        <v>39</v>
      </c>
      <c r="C27" s="73">
        <v>1095.8453977864281</v>
      </c>
      <c r="D27" s="73">
        <v>1208.5046729813464</v>
      </c>
      <c r="E27" s="73">
        <v>852.41666656743234</v>
      </c>
      <c r="F27" s="73">
        <v>1489.1384460634426</v>
      </c>
      <c r="G27" s="73">
        <v>1353.8461537976589</v>
      </c>
      <c r="H27" s="73">
        <v>765.21739110072951</v>
      </c>
      <c r="I27" s="73">
        <v>2329.4117628554832</v>
      </c>
      <c r="J27" s="73">
        <v>1089.0413938555762</v>
      </c>
      <c r="K27" s="40">
        <v>0.53539561334640873</v>
      </c>
      <c r="L27" s="40">
        <v>0.49307387935967822</v>
      </c>
      <c r="M27" s="40">
        <v>0.61504482275882288</v>
      </c>
      <c r="N27" s="40">
        <v>0.49217238467923663</v>
      </c>
      <c r="O27" s="40">
        <v>0.4719482808712121</v>
      </c>
      <c r="P27" s="40">
        <v>0.36959547435064932</v>
      </c>
      <c r="Q27" s="40">
        <v>0.44121471936026946</v>
      </c>
      <c r="R27" s="40">
        <v>0.42053639638928259</v>
      </c>
    </row>
    <row r="28" spans="1:18" x14ac:dyDescent="0.25">
      <c r="A28" s="70" t="s">
        <v>40</v>
      </c>
      <c r="B28" s="72" t="s">
        <v>39</v>
      </c>
      <c r="C28" s="73">
        <v>1017.6344506693696</v>
      </c>
      <c r="D28" s="73">
        <v>1146.5346530583163</v>
      </c>
      <c r="E28" s="73">
        <v>766.10687018271233</v>
      </c>
      <c r="F28" s="73">
        <v>1348.3035052183693</v>
      </c>
      <c r="G28" s="73">
        <v>1272.2891569762692</v>
      </c>
      <c r="H28" s="73">
        <v>973.84305817308791</v>
      </c>
      <c r="I28" s="73">
        <v>1607.6923089304432</v>
      </c>
      <c r="J28" s="73">
        <v>989.93862663475579</v>
      </c>
      <c r="K28" s="40">
        <v>0.56573303541011455</v>
      </c>
      <c r="L28" s="40">
        <v>0.54459594024179614</v>
      </c>
      <c r="M28" s="40">
        <v>0.60684839597449192</v>
      </c>
      <c r="N28" s="40">
        <v>0.43648770112744606</v>
      </c>
      <c r="O28" s="40">
        <v>0.49235004526515141</v>
      </c>
      <c r="P28" s="40">
        <v>0.31711736914600552</v>
      </c>
      <c r="Q28" s="40">
        <v>0.5663213832535885</v>
      </c>
      <c r="R28" s="40">
        <v>0.44003556742042571</v>
      </c>
    </row>
    <row r="29" spans="1:18" x14ac:dyDescent="0.25">
      <c r="A29" s="70" t="s">
        <v>40</v>
      </c>
      <c r="B29" s="72" t="s">
        <v>39</v>
      </c>
      <c r="C29" s="73">
        <v>988.53472693108597</v>
      </c>
      <c r="D29" s="73">
        <v>1170.2108962010964</v>
      </c>
      <c r="E29" s="73">
        <v>772.00000007189806</v>
      </c>
      <c r="F29" s="73">
        <v>1489.1384475036518</v>
      </c>
      <c r="G29" s="73">
        <v>1235.9550562250422</v>
      </c>
      <c r="H29" s="73">
        <v>813.87283228012393</v>
      </c>
      <c r="I29" s="73">
        <v>2008.6956520315739</v>
      </c>
      <c r="J29" s="73">
        <v>989.93862663475579</v>
      </c>
      <c r="K29" s="40">
        <v>0.51913413566390798</v>
      </c>
      <c r="L29" s="40">
        <v>0.4566454019674101</v>
      </c>
      <c r="M29" s="40">
        <v>0.6227653349222797</v>
      </c>
      <c r="N29" s="40">
        <v>0.49348532206413831</v>
      </c>
      <c r="O29" s="40">
        <v>0.46688106290909093</v>
      </c>
      <c r="P29" s="40">
        <v>0.3349859417613637</v>
      </c>
      <c r="Q29" s="40">
        <v>0.51683305454545458</v>
      </c>
      <c r="R29" s="40">
        <v>0.40854731772053943</v>
      </c>
    </row>
    <row r="30" spans="1:18" x14ac:dyDescent="0.25">
      <c r="A30" s="70" t="s">
        <v>41</v>
      </c>
      <c r="B30" s="72" t="s">
        <v>39</v>
      </c>
      <c r="C30" s="73">
        <v>1176.0518077215797</v>
      </c>
      <c r="D30" s="73">
        <v>1232.6050420143952</v>
      </c>
      <c r="E30" s="73">
        <v>1004.4609664766764</v>
      </c>
      <c r="F30" s="73">
        <v>1347.2848933280875</v>
      </c>
      <c r="G30" s="73">
        <v>1215.7894734085867</v>
      </c>
      <c r="H30" s="73">
        <v>811.27982654861501</v>
      </c>
      <c r="I30" s="73">
        <v>3656.338028121053</v>
      </c>
      <c r="J30" s="73">
        <v>1012.1366231787791</v>
      </c>
      <c r="K30" s="40">
        <v>0.44147972433093791</v>
      </c>
      <c r="L30" s="40">
        <v>0.56721927474775025</v>
      </c>
      <c r="M30" s="40">
        <v>0.59960354478164302</v>
      </c>
      <c r="N30" s="40">
        <v>0.58074711471942786</v>
      </c>
      <c r="O30" s="40">
        <v>0.55343527056277053</v>
      </c>
      <c r="P30" s="40">
        <v>0.42356052561497348</v>
      </c>
      <c r="Q30" s="40">
        <v>0.50123941093990743</v>
      </c>
      <c r="R30" s="40">
        <v>0.52441966230297843</v>
      </c>
    </row>
    <row r="31" spans="1:18" x14ac:dyDescent="0.25">
      <c r="A31" s="70" t="s">
        <v>41</v>
      </c>
      <c r="B31" s="72" t="s">
        <v>39</v>
      </c>
      <c r="C31" s="73">
        <v>959.62713855105676</v>
      </c>
      <c r="D31" s="73">
        <v>1230.2788843548765</v>
      </c>
      <c r="E31" s="73">
        <v>904.01486982900872</v>
      </c>
      <c r="F31" s="73">
        <v>1474.7689041101146</v>
      </c>
      <c r="G31" s="73">
        <v>1166.6666667530963</v>
      </c>
      <c r="H31" s="73">
        <v>736.40167369325445</v>
      </c>
      <c r="I31" s="73">
        <v>3790.7692318555164</v>
      </c>
      <c r="J31" s="73">
        <v>1017.7304980646294</v>
      </c>
      <c r="K31" s="40">
        <v>0.62165866862812236</v>
      </c>
      <c r="L31" s="40">
        <v>0.55303713911917107</v>
      </c>
      <c r="M31" s="40">
        <v>0.68147997985031661</v>
      </c>
      <c r="N31" s="40">
        <v>0.58204733705730216</v>
      </c>
      <c r="O31" s="40">
        <v>0.56614321909090914</v>
      </c>
      <c r="P31" s="40">
        <v>0.42318231261363637</v>
      </c>
      <c r="Q31" s="40">
        <v>0.50710309862012992</v>
      </c>
      <c r="R31" s="40">
        <v>0.52681238430039956</v>
      </c>
    </row>
    <row r="32" spans="1:18" x14ac:dyDescent="0.25">
      <c r="A32" s="70" t="s">
        <v>41</v>
      </c>
      <c r="B32" s="72" t="s">
        <v>39</v>
      </c>
      <c r="C32" s="73">
        <v>1036.3404644287898</v>
      </c>
      <c r="D32" s="73">
        <v>1033.1598512331527</v>
      </c>
      <c r="E32" s="73">
        <v>991.91235075954887</v>
      </c>
      <c r="F32" s="73">
        <v>1274.3749336200688</v>
      </c>
      <c r="G32" s="73">
        <v>1137.642585559388</v>
      </c>
      <c r="H32" s="73">
        <v>867.60563379143628</v>
      </c>
      <c r="I32" s="73">
        <v>3672.3338464330905</v>
      </c>
      <c r="J32" s="73">
        <v>1033.3878903425466</v>
      </c>
      <c r="K32" s="40">
        <v>0.58731123415781195</v>
      </c>
      <c r="L32" s="40">
        <v>0.59197675424582608</v>
      </c>
      <c r="M32" s="40">
        <v>0.64088314335060437</v>
      </c>
      <c r="N32" s="40">
        <v>0.55221311243446869</v>
      </c>
      <c r="O32" s="40">
        <v>0.52082378402406404</v>
      </c>
      <c r="P32" s="40">
        <v>0.3735734799242425</v>
      </c>
      <c r="Q32" s="40">
        <v>0.50130416346801354</v>
      </c>
      <c r="R32" s="40">
        <v>0.51859697399440563</v>
      </c>
    </row>
    <row r="33" spans="1:18" x14ac:dyDescent="0.25">
      <c r="A33" s="70"/>
      <c r="B33" s="72"/>
      <c r="C33" s="73"/>
      <c r="D33" s="73"/>
      <c r="E33" s="73"/>
      <c r="F33" s="73"/>
      <c r="G33" s="73"/>
      <c r="H33" s="73"/>
      <c r="I33" s="73"/>
      <c r="J33" s="73"/>
      <c r="K33" s="40"/>
      <c r="L33" s="40"/>
      <c r="M33" s="40"/>
      <c r="N33" s="40"/>
      <c r="O33" s="40"/>
      <c r="P33" s="40"/>
      <c r="Q33" s="40"/>
      <c r="R33" s="40"/>
    </row>
    <row r="35" spans="1:18" x14ac:dyDescent="0.25">
      <c r="A35" s="71" t="s">
        <v>43</v>
      </c>
      <c r="B35" s="72" t="s">
        <v>20</v>
      </c>
      <c r="C35" s="73">
        <v>1065.7333431782592</v>
      </c>
      <c r="D35" s="73">
        <v>1233.7883213334101</v>
      </c>
      <c r="E35" s="73">
        <v>908.33412465538902</v>
      </c>
      <c r="F35" s="73">
        <v>1375.919858957971</v>
      </c>
      <c r="G35" s="73">
        <v>1229.6205596719742</v>
      </c>
      <c r="H35" s="73">
        <v>775.08531647065138</v>
      </c>
      <c r="I35" s="73">
        <v>1970.6477267652081</v>
      </c>
      <c r="J35" s="73">
        <v>1033.8083086640897</v>
      </c>
      <c r="K35" s="40">
        <v>0.52779348239733381</v>
      </c>
      <c r="L35" s="40">
        <v>0.49145630235720122</v>
      </c>
      <c r="M35" s="40">
        <v>0.61122269099712623</v>
      </c>
      <c r="N35" s="40">
        <v>0.53899680885918055</v>
      </c>
      <c r="O35" s="40">
        <v>0.50220089547076074</v>
      </c>
      <c r="P35" s="40">
        <v>0.3374168560934015</v>
      </c>
      <c r="Q35" s="40">
        <v>0.55033554661064343</v>
      </c>
      <c r="R35" s="40">
        <v>0.4590837973027711</v>
      </c>
    </row>
    <row r="36" spans="1:18" x14ac:dyDescent="0.25">
      <c r="A36" s="71" t="s">
        <v>11</v>
      </c>
      <c r="B36" s="72" t="s">
        <v>20</v>
      </c>
      <c r="C36" s="73">
        <v>37.636732996562159</v>
      </c>
      <c r="D36" s="73">
        <v>42.555731507395237</v>
      </c>
      <c r="E36" s="73">
        <v>29.66858612747453</v>
      </c>
      <c r="F36" s="73">
        <v>105.1771429089524</v>
      </c>
      <c r="G36" s="73">
        <v>54.194475412425589</v>
      </c>
      <c r="H36" s="73">
        <v>69.300080958365086</v>
      </c>
      <c r="I36" s="73">
        <v>199.62307481395493</v>
      </c>
      <c r="J36" s="73">
        <v>48.530578927922711</v>
      </c>
      <c r="K36" s="40">
        <v>3.7743408909578433E-2</v>
      </c>
      <c r="L36" s="40">
        <v>1.7663942098318213E-2</v>
      </c>
      <c r="M36" s="40">
        <v>2.5685347396631104E-2</v>
      </c>
      <c r="N36" s="40">
        <v>1.453468477837167E-2</v>
      </c>
      <c r="O36" s="40">
        <v>2.0085954868870565E-2</v>
      </c>
      <c r="P36" s="40">
        <v>1.471330852166846E-2</v>
      </c>
      <c r="Q36" s="40">
        <v>5.6048321203610807E-2</v>
      </c>
      <c r="R36" s="40">
        <v>9.7525637906681409E-3</v>
      </c>
    </row>
    <row r="37" spans="1:18" x14ac:dyDescent="0.25">
      <c r="A37" s="71" t="s">
        <v>12</v>
      </c>
      <c r="B37" s="72" t="s">
        <v>20</v>
      </c>
      <c r="C37" s="40">
        <v>3.5315337778886471E-2</v>
      </c>
      <c r="D37" s="40">
        <v>3.4491922780889479E-2</v>
      </c>
      <c r="E37" s="40">
        <v>3.2662635171534962E-2</v>
      </c>
      <c r="F37" s="40">
        <v>7.6441329212739537E-2</v>
      </c>
      <c r="G37" s="40">
        <v>4.4074145463933234E-2</v>
      </c>
      <c r="H37" s="40">
        <v>8.9409616574756948E-2</v>
      </c>
      <c r="I37" s="40">
        <v>0.10129820368333083</v>
      </c>
      <c r="J37" s="40">
        <v>4.6943498636255895E-2</v>
      </c>
      <c r="K37" s="40">
        <v>7.1511699496820263E-2</v>
      </c>
      <c r="L37" s="40">
        <v>3.5942040042208419E-2</v>
      </c>
      <c r="M37" s="40">
        <v>4.2022895705538965E-2</v>
      </c>
      <c r="N37" s="40">
        <v>2.6966179649811309E-2</v>
      </c>
      <c r="O37" s="40">
        <v>3.9995856339607054E-2</v>
      </c>
      <c r="P37" s="40">
        <v>4.3605730585064839E-2</v>
      </c>
      <c r="Q37" s="40">
        <v>0.1018439051389577</v>
      </c>
      <c r="R37" s="40">
        <v>2.1243537341040619E-2</v>
      </c>
    </row>
    <row r="38" spans="1:18" x14ac:dyDescent="0.25">
      <c r="A38" s="71" t="s">
        <v>44</v>
      </c>
      <c r="B38" s="72" t="s">
        <v>20</v>
      </c>
      <c r="C38" s="73">
        <v>1093.4099026021413</v>
      </c>
      <c r="D38" s="73">
        <v>1133.8259462548749</v>
      </c>
      <c r="E38" s="73">
        <v>962.95267144310617</v>
      </c>
      <c r="F38" s="73">
        <v>1319.8607967564747</v>
      </c>
      <c r="G38" s="73">
        <v>1192.2335963079561</v>
      </c>
      <c r="H38" s="73">
        <v>796.80409771178211</v>
      </c>
      <c r="I38" s="73">
        <v>3192.1568628236751</v>
      </c>
      <c r="J38" s="73">
        <v>1045.8965765089656</v>
      </c>
      <c r="K38" s="40">
        <v>0.53784359404690452</v>
      </c>
      <c r="L38" s="40">
        <v>0.57507036573909887</v>
      </c>
      <c r="M38" s="40">
        <v>0.67824521092900858</v>
      </c>
      <c r="N38" s="40">
        <v>0.59908922909914863</v>
      </c>
      <c r="O38" s="40">
        <v>0.55671485569648638</v>
      </c>
      <c r="P38" s="40">
        <v>0.41380979522503653</v>
      </c>
      <c r="Q38" s="40">
        <v>0.57629680173929987</v>
      </c>
      <c r="R38" s="40">
        <v>0.5336275120409012</v>
      </c>
    </row>
    <row r="39" spans="1:18" x14ac:dyDescent="0.25">
      <c r="A39" s="71" t="s">
        <v>11</v>
      </c>
      <c r="B39" s="72" t="s">
        <v>20</v>
      </c>
      <c r="C39" s="73">
        <v>115.56949869749918</v>
      </c>
      <c r="D39" s="73">
        <v>94.598911894106848</v>
      </c>
      <c r="E39" s="73">
        <v>63.78574683273969</v>
      </c>
      <c r="F39" s="73">
        <v>110.00435504004872</v>
      </c>
      <c r="G39" s="73">
        <v>8.8408589859473388</v>
      </c>
      <c r="H39" s="73">
        <v>55.188272357732473</v>
      </c>
      <c r="I39" s="73">
        <v>197.67973561388669</v>
      </c>
      <c r="J39" s="73">
        <v>5.6308844053805043</v>
      </c>
      <c r="K39" s="40">
        <v>8.1096478843610084E-2</v>
      </c>
      <c r="L39" s="40">
        <v>1.516069054070995E-2</v>
      </c>
      <c r="M39" s="40">
        <v>3.2783585547307287E-2</v>
      </c>
      <c r="N39" s="40">
        <v>1.0519415598896725E-2</v>
      </c>
      <c r="O39" s="40">
        <v>3.5713321500222169E-2</v>
      </c>
      <c r="P39" s="40">
        <v>2.2653955181700568E-2</v>
      </c>
      <c r="Q39" s="40">
        <v>4.5918219174807103E-2</v>
      </c>
      <c r="R39" s="40">
        <v>9.7481167853625643E-3</v>
      </c>
    </row>
    <row r="40" spans="1:18" x14ac:dyDescent="0.25">
      <c r="A40" s="71" t="s">
        <v>12</v>
      </c>
      <c r="B40" s="72" t="s">
        <v>20</v>
      </c>
      <c r="C40" s="40">
        <v>0.10569640756175905</v>
      </c>
      <c r="D40" s="40">
        <v>8.3433363124715249E-2</v>
      </c>
      <c r="E40" s="40">
        <v>6.6239752715103531E-2</v>
      </c>
      <c r="F40" s="40">
        <v>8.3345421964484218E-2</v>
      </c>
      <c r="G40" s="40">
        <v>7.4153748169194598E-3</v>
      </c>
      <c r="H40" s="40">
        <v>6.9262033812600987E-2</v>
      </c>
      <c r="I40" s="40">
        <v>6.1926698501597384E-2</v>
      </c>
      <c r="J40" s="40">
        <v>5.3837870128378177E-3</v>
      </c>
      <c r="K40" s="40">
        <v>0.15078078411869639</v>
      </c>
      <c r="L40" s="40">
        <v>2.6363192130801148E-2</v>
      </c>
      <c r="M40" s="40">
        <v>4.8335889467472734E-2</v>
      </c>
      <c r="N40" s="40">
        <v>1.7559013061735036E-2</v>
      </c>
      <c r="O40" s="40">
        <v>6.415011407508156E-2</v>
      </c>
      <c r="P40" s="40">
        <v>5.4744850032805478E-2</v>
      </c>
      <c r="Q40" s="40">
        <v>7.9678073930348106E-2</v>
      </c>
      <c r="R40" s="40">
        <v>1.8267642813392642E-2</v>
      </c>
    </row>
    <row r="41" spans="1:18" x14ac:dyDescent="0.25">
      <c r="A41" s="71" t="s">
        <v>43</v>
      </c>
      <c r="B41" s="72" t="s">
        <v>39</v>
      </c>
      <c r="C41" s="73">
        <v>1034.0048584622946</v>
      </c>
      <c r="D41" s="73">
        <v>1175.0834074135864</v>
      </c>
      <c r="E41" s="73">
        <v>796.84117894068095</v>
      </c>
      <c r="F41" s="73">
        <v>1442.1934662618214</v>
      </c>
      <c r="G41" s="73">
        <v>1287.3634556663235</v>
      </c>
      <c r="H41" s="73">
        <v>850.97776051798053</v>
      </c>
      <c r="I41" s="73">
        <v>1981.9332412725</v>
      </c>
      <c r="J41" s="73">
        <v>1022.9728823750293</v>
      </c>
      <c r="K41" s="40">
        <v>0.54008759480681034</v>
      </c>
      <c r="L41" s="40">
        <v>0.49810507385629482</v>
      </c>
      <c r="M41" s="40">
        <v>0.61488618455186483</v>
      </c>
      <c r="N41" s="40">
        <v>0.47404846929027372</v>
      </c>
      <c r="O41" s="40">
        <v>0.47705979634848483</v>
      </c>
      <c r="P41" s="40">
        <v>0.34056626175267285</v>
      </c>
      <c r="Q41" s="40">
        <v>0.5081230523864374</v>
      </c>
      <c r="R41" s="40">
        <v>0.42303976051008257</v>
      </c>
    </row>
    <row r="42" spans="1:18" x14ac:dyDescent="0.25">
      <c r="A42" s="71" t="s">
        <v>11</v>
      </c>
      <c r="B42" s="72" t="s">
        <v>39</v>
      </c>
      <c r="C42" s="73">
        <v>55.496736015153623</v>
      </c>
      <c r="D42" s="73">
        <v>31.271022791906411</v>
      </c>
      <c r="E42" s="73">
        <v>48.219895931928967</v>
      </c>
      <c r="F42" s="73">
        <v>81.311091423957279</v>
      </c>
      <c r="G42" s="73">
        <v>60.37386506152194</v>
      </c>
      <c r="H42" s="73">
        <v>109.15012146121973</v>
      </c>
      <c r="I42" s="73">
        <v>361.60325291082825</v>
      </c>
      <c r="J42" s="73">
        <v>57.217009332378062</v>
      </c>
      <c r="K42" s="40">
        <v>2.3651117984313613E-2</v>
      </c>
      <c r="L42" s="40">
        <v>4.4190598369286765E-2</v>
      </c>
      <c r="M42" s="40">
        <v>7.9596552015417776E-3</v>
      </c>
      <c r="N42" s="40">
        <v>3.2535202932830062E-2</v>
      </c>
      <c r="O42" s="40">
        <v>1.3481949355309454E-2</v>
      </c>
      <c r="P42" s="40">
        <v>2.6680383428119431E-2</v>
      </c>
      <c r="Q42" s="40">
        <v>6.300648729168043E-2</v>
      </c>
      <c r="R42" s="40">
        <v>1.5892689867721535E-2</v>
      </c>
    </row>
    <row r="43" spans="1:18" x14ac:dyDescent="0.25">
      <c r="A43" s="71" t="s">
        <v>12</v>
      </c>
      <c r="B43" s="72" t="s">
        <v>39</v>
      </c>
      <c r="C43" s="40">
        <v>5.3671639510170961E-2</v>
      </c>
      <c r="D43" s="40">
        <v>2.6611747382881863E-2</v>
      </c>
      <c r="E43" s="40">
        <v>6.0513810287807161E-2</v>
      </c>
      <c r="F43" s="40">
        <v>5.6380155177596501E-2</v>
      </c>
      <c r="G43" s="40">
        <v>4.6897296016743903E-2</v>
      </c>
      <c r="H43" s="40">
        <v>0.12826436427055543</v>
      </c>
      <c r="I43" s="40">
        <v>0.18244976439199381</v>
      </c>
      <c r="J43" s="40">
        <v>5.5932088052556894E-2</v>
      </c>
      <c r="K43" s="40">
        <v>4.3791263142738228E-2</v>
      </c>
      <c r="L43" s="40">
        <v>8.8717422665796658E-2</v>
      </c>
      <c r="M43" s="40">
        <v>1.2944924445396107E-2</v>
      </c>
      <c r="N43" s="40">
        <v>6.8632650542128013E-2</v>
      </c>
      <c r="O43" s="40">
        <v>2.8260502055514017E-2</v>
      </c>
      <c r="P43" s="40">
        <v>7.8341240529266956E-2</v>
      </c>
      <c r="Q43" s="40">
        <v>0.1239984822490651</v>
      </c>
      <c r="R43" s="40">
        <v>3.7567839601078713E-2</v>
      </c>
    </row>
    <row r="44" spans="1:18" x14ac:dyDescent="0.25">
      <c r="A44" s="71" t="s">
        <v>44</v>
      </c>
      <c r="B44" s="72" t="s">
        <v>39</v>
      </c>
      <c r="C44" s="73">
        <v>1057.3398035671421</v>
      </c>
      <c r="D44" s="73">
        <v>1165.3479258674749</v>
      </c>
      <c r="E44" s="73">
        <v>966.79606235507799</v>
      </c>
      <c r="F44" s="73">
        <v>1365.4762436860904</v>
      </c>
      <c r="G44" s="73">
        <v>1173.3662419070236</v>
      </c>
      <c r="H44" s="73">
        <v>805.09571134443524</v>
      </c>
      <c r="I44" s="73">
        <v>3706.4803688032202</v>
      </c>
      <c r="J44" s="73">
        <v>1021.085003861985</v>
      </c>
      <c r="K44" s="40">
        <v>0.55014987570562413</v>
      </c>
      <c r="L44" s="40">
        <v>0.57074438937091576</v>
      </c>
      <c r="M44" s="40">
        <v>0.640655555994188</v>
      </c>
      <c r="N44" s="40">
        <v>0.57166918807039957</v>
      </c>
      <c r="O44" s="40">
        <v>0.5468007578925812</v>
      </c>
      <c r="P44" s="40">
        <v>0.40677210605095082</v>
      </c>
      <c r="Q44" s="40">
        <v>0.503215557676017</v>
      </c>
      <c r="R44" s="40">
        <v>0.52327634019926117</v>
      </c>
    </row>
    <row r="45" spans="1:18" x14ac:dyDescent="0.25">
      <c r="A45" s="71" t="s">
        <v>11</v>
      </c>
      <c r="B45" s="72" t="s">
        <v>39</v>
      </c>
      <c r="C45" s="73">
        <v>109.72984343184993</v>
      </c>
      <c r="D45" s="73">
        <v>114.484138897102</v>
      </c>
      <c r="E45" s="73">
        <v>54.730937689305641</v>
      </c>
      <c r="F45" s="73">
        <v>101.42795360785223</v>
      </c>
      <c r="G45" s="73">
        <v>39.50186388717681</v>
      </c>
      <c r="H45" s="73">
        <v>65.820226731645079</v>
      </c>
      <c r="I45" s="73">
        <v>73.433138819283258</v>
      </c>
      <c r="J45" s="73">
        <v>11.015608057451239</v>
      </c>
      <c r="K45" s="40">
        <v>9.5665238794041471E-2</v>
      </c>
      <c r="L45" s="40">
        <v>1.9707694725229697E-2</v>
      </c>
      <c r="M45" s="40">
        <v>4.0938691990491452E-2</v>
      </c>
      <c r="N45" s="40">
        <v>1.6861992880299596E-2</v>
      </c>
      <c r="O45" s="40">
        <v>2.3376812602933575E-2</v>
      </c>
      <c r="P45" s="40">
        <v>2.8751475506385966E-2</v>
      </c>
      <c r="Q45" s="40">
        <v>3.3668648868925583E-3</v>
      </c>
      <c r="R45" s="40">
        <v>4.2253556890034837E-3</v>
      </c>
    </row>
    <row r="46" spans="1:18" x14ac:dyDescent="0.25">
      <c r="A46" s="71" t="s">
        <v>12</v>
      </c>
      <c r="B46" s="72" t="s">
        <v>39</v>
      </c>
      <c r="C46" s="40">
        <v>0.10377916641523841</v>
      </c>
      <c r="D46" s="40">
        <v>9.8240307770643687E-2</v>
      </c>
      <c r="E46" s="40">
        <v>5.661063363868403E-2</v>
      </c>
      <c r="F46" s="40">
        <v>7.4280276992625238E-2</v>
      </c>
      <c r="G46" s="40">
        <v>3.3665417050840044E-2</v>
      </c>
      <c r="H46" s="40">
        <v>8.1754536515579498E-2</v>
      </c>
      <c r="I46" s="40">
        <v>1.9812094362446055E-2</v>
      </c>
      <c r="J46" s="40">
        <v>1.0788140082155357E-2</v>
      </c>
      <c r="K46" s="40">
        <v>0.17388941271929018</v>
      </c>
      <c r="L46" s="40">
        <v>3.4529808951695266E-2</v>
      </c>
      <c r="M46" s="40">
        <v>6.3901251784137886E-2</v>
      </c>
      <c r="N46" s="40">
        <v>2.9496067362341533E-2</v>
      </c>
      <c r="O46" s="40">
        <v>4.2751975496577388E-2</v>
      </c>
      <c r="P46" s="40">
        <v>7.0682023370561842E-2</v>
      </c>
      <c r="Q46" s="40">
        <v>6.6907011032044279E-3</v>
      </c>
      <c r="R46" s="40">
        <v>8.0748074476183814E-3</v>
      </c>
    </row>
    <row r="47" spans="1:18" x14ac:dyDescent="0.25">
      <c r="A47" s="71" t="s">
        <v>43</v>
      </c>
      <c r="B47" t="s">
        <v>22</v>
      </c>
      <c r="C47" s="73">
        <v>279.7287910307366</v>
      </c>
      <c r="D47" s="73">
        <v>301.73101023065698</v>
      </c>
      <c r="E47" s="73">
        <v>166.1402917874361</v>
      </c>
      <c r="F47" s="73">
        <v>561.77618868135107</v>
      </c>
      <c r="G47" s="73">
        <v>1192.1516758279133</v>
      </c>
      <c r="H47" s="73">
        <v>511.66367399458636</v>
      </c>
      <c r="I47" s="73">
        <v>838.2957393533087</v>
      </c>
      <c r="J47" s="73">
        <v>268.10421805796869</v>
      </c>
      <c r="K47" s="40">
        <v>0.49693262211903422</v>
      </c>
      <c r="L47" s="40">
        <v>0.41611235938399688</v>
      </c>
      <c r="M47" s="40">
        <v>0.39574328681635068</v>
      </c>
      <c r="N47" s="40">
        <v>0.35796848819047122</v>
      </c>
      <c r="O47" s="40">
        <v>0.32197010657647945</v>
      </c>
      <c r="P47" s="40">
        <v>0.34705260866161636</v>
      </c>
      <c r="Q47" s="40">
        <v>0.56290487537878731</v>
      </c>
      <c r="R47" s="40">
        <v>0.20392315666856051</v>
      </c>
    </row>
    <row r="48" spans="1:18" x14ac:dyDescent="0.25">
      <c r="A48" s="71" t="s">
        <v>11</v>
      </c>
      <c r="B48" t="s">
        <v>22</v>
      </c>
      <c r="C48" s="73">
        <v>87.465246828564929</v>
      </c>
      <c r="D48" s="73">
        <v>19.673797407886834</v>
      </c>
      <c r="E48" s="73">
        <v>55.659639265946844</v>
      </c>
      <c r="F48" s="73">
        <v>91.942566884412742</v>
      </c>
      <c r="G48" s="73">
        <v>59.377441558051295</v>
      </c>
      <c r="H48" s="73">
        <v>60.47544902995449</v>
      </c>
      <c r="I48" s="73">
        <v>182.40578727027258</v>
      </c>
      <c r="J48" s="73">
        <v>76.6254738611687</v>
      </c>
      <c r="K48" s="40">
        <v>7.3520751739064971E-2</v>
      </c>
      <c r="L48" s="40">
        <v>1.8507466708538273E-2</v>
      </c>
      <c r="M48" s="40">
        <v>5.7022872052508326E-2</v>
      </c>
      <c r="N48" s="40">
        <v>2.8974329574651073E-2</v>
      </c>
      <c r="O48" s="40">
        <v>3.9283185212422217E-2</v>
      </c>
      <c r="P48" s="40">
        <v>5.5448046550171312E-2</v>
      </c>
      <c r="Q48" s="40">
        <v>9.7895962314782564E-2</v>
      </c>
      <c r="R48" s="40">
        <v>9.7434380772379273E-2</v>
      </c>
    </row>
    <row r="49" spans="1:18" x14ac:dyDescent="0.25">
      <c r="A49" s="71" t="s">
        <v>12</v>
      </c>
      <c r="B49" t="s">
        <v>22</v>
      </c>
      <c r="C49" s="40">
        <v>0.31267874324368078</v>
      </c>
      <c r="D49" s="40">
        <v>6.5203100579046491E-2</v>
      </c>
      <c r="E49" s="40">
        <v>0.3350158993169407</v>
      </c>
      <c r="F49" s="40">
        <v>0.16366405115928492</v>
      </c>
      <c r="G49" s="40">
        <v>4.9806952220920596E-2</v>
      </c>
      <c r="H49" s="40">
        <v>0.11819375129334342</v>
      </c>
      <c r="I49" s="40">
        <v>0.21759121358649267</v>
      </c>
      <c r="J49" s="40">
        <v>0.28580480537087621</v>
      </c>
      <c r="K49" s="40">
        <v>0.14794913528831272</v>
      </c>
      <c r="L49" s="40">
        <v>4.447708963977013E-2</v>
      </c>
      <c r="M49" s="40">
        <v>0.14409056060367351</v>
      </c>
      <c r="N49" s="40">
        <v>8.0941006067646218E-2</v>
      </c>
      <c r="O49" s="40">
        <v>0.12200879650015288</v>
      </c>
      <c r="P49" s="40">
        <v>0.15976841886883592</v>
      </c>
      <c r="Q49" s="40">
        <v>0.17391208816393156</v>
      </c>
      <c r="R49" s="40">
        <v>0.47779949253502824</v>
      </c>
    </row>
    <row r="50" spans="1:18" x14ac:dyDescent="0.25">
      <c r="A50" s="71" t="s">
        <v>44</v>
      </c>
      <c r="B50" t="s">
        <v>22</v>
      </c>
      <c r="C50" s="73">
        <v>345.34133885586726</v>
      </c>
      <c r="D50" s="73">
        <v>324.43736074763336</v>
      </c>
      <c r="E50" s="73">
        <v>290.46938026660104</v>
      </c>
      <c r="F50" s="73">
        <v>843.01901047648187</v>
      </c>
      <c r="G50" s="73">
        <v>883.68972757242182</v>
      </c>
      <c r="H50" s="73">
        <v>453.86332806463997</v>
      </c>
      <c r="I50" s="73">
        <v>255.65891468824589</v>
      </c>
      <c r="J50" s="73">
        <v>623.85753535349625</v>
      </c>
      <c r="K50" s="40">
        <v>0.29626197725818076</v>
      </c>
      <c r="L50" s="40">
        <v>0.33567739431621907</v>
      </c>
      <c r="M50" s="40">
        <v>0.40904276421741614</v>
      </c>
      <c r="N50" s="40">
        <v>0.40902460466387119</v>
      </c>
      <c r="O50" s="40">
        <v>0.24353953731493552</v>
      </c>
      <c r="P50" s="40">
        <v>0.32690796764561131</v>
      </c>
      <c r="Q50" s="40">
        <v>0.18171359242424204</v>
      </c>
      <c r="R50" s="40">
        <v>0.20467403301575596</v>
      </c>
    </row>
    <row r="51" spans="1:18" x14ac:dyDescent="0.25">
      <c r="A51" s="71" t="s">
        <v>11</v>
      </c>
      <c r="B51" t="s">
        <v>22</v>
      </c>
      <c r="C51" s="73">
        <v>129.98074278144941</v>
      </c>
      <c r="D51" s="73">
        <v>30.323563932445865</v>
      </c>
      <c r="E51" s="73">
        <v>89.422540621698872</v>
      </c>
      <c r="F51" s="73">
        <v>150.26960359528482</v>
      </c>
      <c r="G51" s="73">
        <v>257.28905100296186</v>
      </c>
      <c r="H51" s="73">
        <v>72.682613633719825</v>
      </c>
      <c r="I51" s="73">
        <v>45.553701503723275</v>
      </c>
      <c r="J51" s="73">
        <v>259.4547986384182</v>
      </c>
      <c r="K51" s="40">
        <v>0.18322178440504117</v>
      </c>
      <c r="L51" s="40">
        <v>7.3952227640543752E-2</v>
      </c>
      <c r="M51" s="40">
        <v>0.16047224112987471</v>
      </c>
      <c r="N51" s="40">
        <v>5.9958755453716893E-2</v>
      </c>
      <c r="O51" s="40">
        <v>7.0262852636359951E-2</v>
      </c>
      <c r="P51" s="40">
        <v>4.0215931945705642E-2</v>
      </c>
      <c r="Q51" s="40">
        <v>0.15800661732309262</v>
      </c>
      <c r="R51" s="40">
        <v>9.1133072500500317E-2</v>
      </c>
    </row>
    <row r="52" spans="1:18" x14ac:dyDescent="0.25">
      <c r="A52" s="71" t="s">
        <v>12</v>
      </c>
      <c r="B52" t="s">
        <v>22</v>
      </c>
      <c r="C52" s="40">
        <v>0.37638338697614937</v>
      </c>
      <c r="D52" s="40">
        <v>9.3465080170077375E-2</v>
      </c>
      <c r="E52" s="40">
        <v>0.30785530832759145</v>
      </c>
      <c r="F52" s="40">
        <v>0.17825173777558243</v>
      </c>
      <c r="G52" s="40">
        <v>0.29115315361847521</v>
      </c>
      <c r="H52" s="40">
        <v>0.16014207171937064</v>
      </c>
      <c r="I52" s="40">
        <v>0.17818154926954966</v>
      </c>
      <c r="J52" s="40">
        <v>0.41588789737292087</v>
      </c>
      <c r="K52" s="40">
        <v>0.61844515486160589</v>
      </c>
      <c r="L52" s="40">
        <v>0.22030744069372254</v>
      </c>
      <c r="M52" s="40">
        <v>0.39231164848225947</v>
      </c>
      <c r="N52" s="40">
        <v>0.14658960553972022</v>
      </c>
      <c r="O52" s="40">
        <v>0.28850696445850127</v>
      </c>
      <c r="P52" s="40">
        <v>0.12301912442006378</v>
      </c>
      <c r="Q52" s="40">
        <v>0.86953658895366859</v>
      </c>
      <c r="R52" s="40">
        <v>0.44525957278364092</v>
      </c>
    </row>
    <row r="53" spans="1:18" x14ac:dyDescent="0.25">
      <c r="A53" s="71" t="s">
        <v>43</v>
      </c>
      <c r="B53" t="s">
        <v>21</v>
      </c>
      <c r="C53" s="73">
        <v>818.36482790455102</v>
      </c>
      <c r="D53" s="73"/>
      <c r="E53" s="73">
        <v>618.68822546364356</v>
      </c>
      <c r="F53" s="73">
        <v>1076.6574728344149</v>
      </c>
      <c r="G53" s="73">
        <v>1188.4369115198422</v>
      </c>
      <c r="H53" s="73"/>
      <c r="I53" s="73">
        <v>1366.1202184195697</v>
      </c>
      <c r="J53" s="73">
        <v>718.95925774401996</v>
      </c>
      <c r="K53" s="40">
        <v>0.59793625764288849</v>
      </c>
      <c r="L53" s="40"/>
      <c r="M53" s="40">
        <v>0.68184710961797235</v>
      </c>
      <c r="N53" s="40">
        <v>0.49348517035866424</v>
      </c>
      <c r="O53" s="40">
        <v>0.4678150800306991</v>
      </c>
      <c r="P53" s="40"/>
      <c r="Q53" s="40">
        <v>0.63268512697811419</v>
      </c>
      <c r="R53" s="40">
        <v>0.30371687719713863</v>
      </c>
    </row>
    <row r="54" spans="1:18" x14ac:dyDescent="0.25">
      <c r="A54" s="71" t="s">
        <v>11</v>
      </c>
      <c r="B54" t="s">
        <v>21</v>
      </c>
      <c r="C54" s="73">
        <v>101.39352569714904</v>
      </c>
      <c r="D54" s="73"/>
      <c r="E54" s="73">
        <v>65.639159959846296</v>
      </c>
      <c r="F54" s="73">
        <v>198.20860463089181</v>
      </c>
      <c r="G54" s="73">
        <v>64.789853779418394</v>
      </c>
      <c r="H54" s="73"/>
      <c r="I54" s="73">
        <v>88.814206052677704</v>
      </c>
      <c r="J54" s="73">
        <v>169.70387710148503</v>
      </c>
      <c r="K54" s="40">
        <v>2.9670121257676971E-2</v>
      </c>
      <c r="L54" s="40"/>
      <c r="M54" s="40">
        <v>5.0774170446406204E-2</v>
      </c>
      <c r="N54" s="40">
        <v>3.6133259805521595E-2</v>
      </c>
      <c r="O54" s="40">
        <v>6.0164504016636366E-2</v>
      </c>
      <c r="P54" s="40"/>
      <c r="Q54" s="40">
        <v>1.685321092654405E-2</v>
      </c>
      <c r="R54" s="40">
        <v>4.939232852470208E-2</v>
      </c>
    </row>
    <row r="55" spans="1:18" x14ac:dyDescent="0.25">
      <c r="A55" s="71" t="s">
        <v>12</v>
      </c>
      <c r="B55" t="s">
        <v>21</v>
      </c>
      <c r="C55" s="40">
        <v>0.12389770703705628</v>
      </c>
      <c r="D55" s="40"/>
      <c r="E55" s="40">
        <v>0.10609408302648149</v>
      </c>
      <c r="F55" s="40">
        <v>0.18409625125165077</v>
      </c>
      <c r="G55" s="40">
        <v>5.4516864253703938E-2</v>
      </c>
      <c r="H55" s="40"/>
      <c r="I55" s="40">
        <v>6.501199883815835E-2</v>
      </c>
      <c r="J55" s="40">
        <v>0.23604102078605799</v>
      </c>
      <c r="K55" s="40">
        <v>4.9620876604203445E-2</v>
      </c>
      <c r="L55" s="40"/>
      <c r="M55" s="40">
        <v>7.4465623935627057E-2</v>
      </c>
      <c r="N55" s="40">
        <v>7.3220558541323533E-2</v>
      </c>
      <c r="O55" s="40">
        <v>0.12860744893620837</v>
      </c>
      <c r="P55" s="40"/>
      <c r="Q55" s="40">
        <v>2.6637596187917084E-2</v>
      </c>
      <c r="R55" s="40">
        <v>0.16262622275232394</v>
      </c>
    </row>
    <row r="56" spans="1:18" x14ac:dyDescent="0.25">
      <c r="A56" s="71" t="s">
        <v>44</v>
      </c>
      <c r="B56" t="s">
        <v>21</v>
      </c>
      <c r="C56" s="73">
        <v>768.42448162335586</v>
      </c>
      <c r="D56" s="73"/>
      <c r="E56" s="73">
        <v>706.58239688088804</v>
      </c>
      <c r="F56" s="73">
        <v>1089.2100947918143</v>
      </c>
      <c r="G56" s="73">
        <v>1028.8904300570282</v>
      </c>
      <c r="H56" s="73"/>
      <c r="I56" s="73">
        <v>1357.7777775181128</v>
      </c>
      <c r="J56" s="73">
        <v>816.98781491840816</v>
      </c>
      <c r="K56" s="40">
        <v>0.60923661381403449</v>
      </c>
      <c r="L56" s="40"/>
      <c r="M56" s="40">
        <v>0.57617537171467148</v>
      </c>
      <c r="N56" s="40">
        <v>0.48866683871229327</v>
      </c>
      <c r="O56" s="40">
        <v>0.33760872940462322</v>
      </c>
      <c r="P56" s="40"/>
      <c r="Q56" s="40">
        <v>0.63330477522366535</v>
      </c>
      <c r="R56" s="40">
        <v>0.38075046333385493</v>
      </c>
    </row>
    <row r="57" spans="1:18" x14ac:dyDescent="0.25">
      <c r="A57" s="71" t="s">
        <v>11</v>
      </c>
      <c r="B57" t="s">
        <v>21</v>
      </c>
      <c r="C57" s="73">
        <v>25.272472641192547</v>
      </c>
      <c r="D57" s="73"/>
      <c r="E57" s="73">
        <v>85.738089928898717</v>
      </c>
      <c r="F57" s="73">
        <v>258.87048437536919</v>
      </c>
      <c r="G57" s="73">
        <v>9.8083560118093533</v>
      </c>
      <c r="H57" s="73"/>
      <c r="I57" s="73">
        <v>254.76205325228889</v>
      </c>
      <c r="J57" s="73">
        <v>121.20655285708743</v>
      </c>
      <c r="K57" s="40">
        <v>2.3497864128931886E-2</v>
      </c>
      <c r="L57" s="40"/>
      <c r="M57" s="40">
        <v>5.6560804084863754E-2</v>
      </c>
      <c r="N57" s="40">
        <v>0.11843874053754011</v>
      </c>
      <c r="O57" s="40">
        <v>9.9181130928393979E-2</v>
      </c>
      <c r="P57" s="40"/>
      <c r="Q57" s="40">
        <v>9.1322446482861808E-2</v>
      </c>
      <c r="R57" s="40">
        <v>5.1608538959353294E-2</v>
      </c>
    </row>
    <row r="58" spans="1:18" x14ac:dyDescent="0.25">
      <c r="A58" s="71" t="s">
        <v>12</v>
      </c>
      <c r="B58" t="s">
        <v>21</v>
      </c>
      <c r="C58" s="40">
        <v>3.2888687497049159E-2</v>
      </c>
      <c r="D58" s="40"/>
      <c r="E58" s="40">
        <v>0.12134195573987955</v>
      </c>
      <c r="F58" s="40">
        <v>0.23766809141155479</v>
      </c>
      <c r="G58" s="40">
        <v>9.532945127369595E-3</v>
      </c>
      <c r="H58" s="40"/>
      <c r="I58" s="40">
        <v>0.187631626817438</v>
      </c>
      <c r="J58" s="40">
        <v>0.1483578465233196</v>
      </c>
      <c r="K58" s="40">
        <v>3.8569356463701403E-2</v>
      </c>
      <c r="L58" s="40"/>
      <c r="M58" s="40">
        <v>9.8165952349787866E-2</v>
      </c>
      <c r="N58" s="40">
        <v>0.24237114359886391</v>
      </c>
      <c r="O58" s="40">
        <v>0.29377537453874791</v>
      </c>
      <c r="P58" s="40"/>
      <c r="Q58" s="40">
        <v>0.14419983877527104</v>
      </c>
      <c r="R58" s="40">
        <v>0.13554425779936918</v>
      </c>
    </row>
  </sheetData>
  <sortState ref="B2:P67">
    <sortCondition ref="D2:D67"/>
    <sortCondition ref="C2:C67"/>
    <sortCondition ref="B2:B67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8"/>
  <sheetViews>
    <sheetView workbookViewId="0">
      <selection activeCell="I43" sqref="I43"/>
    </sheetView>
  </sheetViews>
  <sheetFormatPr defaultRowHeight="15" x14ac:dyDescent="0.25"/>
  <sheetData>
    <row r="1" spans="1:18" x14ac:dyDescent="0.25">
      <c r="B1" s="70"/>
      <c r="C1" s="60" t="s">
        <v>36</v>
      </c>
      <c r="D1" s="60" t="s">
        <v>37</v>
      </c>
      <c r="E1" s="60" t="s">
        <v>38</v>
      </c>
      <c r="F1" s="60"/>
      <c r="G1" s="60"/>
      <c r="H1" s="60"/>
      <c r="I1" s="60"/>
      <c r="J1" s="60"/>
      <c r="K1" s="60" t="s">
        <v>36</v>
      </c>
      <c r="L1" s="60" t="s">
        <v>37</v>
      </c>
      <c r="M1" s="60" t="s">
        <v>38</v>
      </c>
      <c r="N1" s="60"/>
      <c r="O1" s="60"/>
      <c r="P1" s="60"/>
      <c r="Q1" s="60"/>
      <c r="R1" s="60"/>
    </row>
    <row r="2" spans="1:18" x14ac:dyDescent="0.25">
      <c r="B2" s="70"/>
      <c r="C2" s="72" t="s">
        <v>13</v>
      </c>
      <c r="D2" s="72" t="s">
        <v>13</v>
      </c>
      <c r="E2" s="72" t="s">
        <v>13</v>
      </c>
      <c r="F2" s="72"/>
      <c r="G2" s="72"/>
      <c r="H2" s="72"/>
      <c r="I2" s="72"/>
      <c r="J2" s="72"/>
      <c r="K2" s="72" t="s">
        <v>18</v>
      </c>
      <c r="L2" s="72" t="s">
        <v>18</v>
      </c>
      <c r="M2" s="72" t="s">
        <v>18</v>
      </c>
      <c r="N2" s="72"/>
      <c r="O2" s="72"/>
      <c r="P2" s="72"/>
      <c r="Q2" s="72"/>
      <c r="R2" s="72"/>
    </row>
    <row r="3" spans="1:18" x14ac:dyDescent="0.25">
      <c r="A3" s="70" t="s">
        <v>40</v>
      </c>
      <c r="B3" s="72" t="s">
        <v>20</v>
      </c>
      <c r="C3" s="73">
        <v>1095.0334028895186</v>
      </c>
      <c r="D3" s="73">
        <v>1192.8472224999537</v>
      </c>
      <c r="E3" s="73">
        <v>940.25641022273021</v>
      </c>
      <c r="F3" s="73"/>
      <c r="G3" s="73"/>
      <c r="H3" s="73"/>
      <c r="I3" s="73"/>
      <c r="J3" s="73"/>
      <c r="K3" s="40">
        <v>0.52651361888155901</v>
      </c>
      <c r="L3" s="40">
        <v>0.4992927286487745</v>
      </c>
      <c r="M3" s="40">
        <v>0.63094311208072007</v>
      </c>
      <c r="N3" s="40"/>
      <c r="O3" s="40"/>
      <c r="P3" s="40"/>
      <c r="Q3" s="40"/>
      <c r="R3" s="40"/>
    </row>
    <row r="4" spans="1:18" x14ac:dyDescent="0.25">
      <c r="A4" s="70" t="s">
        <v>40</v>
      </c>
      <c r="B4" s="72" t="s">
        <v>20</v>
      </c>
      <c r="C4" s="73">
        <v>1023.2866670079736</v>
      </c>
      <c r="D4" s="73">
        <v>1230.7246381545906</v>
      </c>
      <c r="E4" s="73">
        <v>881.60493813476182</v>
      </c>
      <c r="F4" s="73"/>
      <c r="G4" s="73"/>
      <c r="H4" s="73"/>
      <c r="I4" s="73"/>
      <c r="J4" s="73"/>
      <c r="K4" s="40">
        <v>0.56616054468686294</v>
      </c>
      <c r="L4" s="40">
        <v>0.50384629780970325</v>
      </c>
      <c r="M4" s="40">
        <v>0.58217743901414387</v>
      </c>
      <c r="N4" s="40"/>
      <c r="O4" s="40"/>
      <c r="P4" s="40"/>
      <c r="Q4" s="40"/>
      <c r="R4" s="40"/>
    </row>
    <row r="5" spans="1:18" x14ac:dyDescent="0.25">
      <c r="A5" s="70" t="s">
        <v>40</v>
      </c>
      <c r="B5" s="72" t="s">
        <v>20</v>
      </c>
      <c r="C5" s="73">
        <v>1078.8799596372851</v>
      </c>
      <c r="D5" s="73">
        <v>1277.7931033456864</v>
      </c>
      <c r="E5" s="73">
        <v>903.14102560867502</v>
      </c>
      <c r="F5" s="73"/>
      <c r="G5" s="73"/>
      <c r="H5" s="73"/>
      <c r="I5" s="73"/>
      <c r="J5" s="73"/>
      <c r="K5" s="40">
        <v>0.49070628362357932</v>
      </c>
      <c r="L5" s="40">
        <v>0.4712298806131261</v>
      </c>
      <c r="M5" s="40">
        <v>0.62054752189651485</v>
      </c>
      <c r="N5" s="40"/>
      <c r="O5" s="40"/>
      <c r="P5" s="40"/>
      <c r="Q5" s="40"/>
      <c r="R5" s="40"/>
    </row>
    <row r="6" spans="1:18" x14ac:dyDescent="0.25">
      <c r="A6" s="70" t="s">
        <v>41</v>
      </c>
      <c r="B6" s="72" t="s">
        <v>20</v>
      </c>
      <c r="C6" s="73">
        <v>1225.50567893172</v>
      </c>
      <c r="D6" s="73">
        <v>1196.9711536826906</v>
      </c>
      <c r="E6" s="73">
        <v>1001.0373443557877</v>
      </c>
      <c r="F6" s="73"/>
      <c r="G6" s="73"/>
      <c r="H6" s="73"/>
      <c r="I6" s="73"/>
      <c r="J6" s="73"/>
      <c r="K6" s="40">
        <v>0.4442399994906755</v>
      </c>
      <c r="L6" s="40">
        <v>0.57751080724585291</v>
      </c>
      <c r="M6" s="40">
        <v>0.66027726192746095</v>
      </c>
      <c r="N6" s="40"/>
      <c r="O6" s="40"/>
      <c r="P6" s="40"/>
      <c r="Q6" s="40"/>
      <c r="R6" s="40"/>
    </row>
    <row r="7" spans="1:18" x14ac:dyDescent="0.25">
      <c r="A7" s="70" t="s">
        <v>41</v>
      </c>
      <c r="B7" s="72" t="s">
        <v>20</v>
      </c>
      <c r="C7" s="73">
        <v>1010.9504808068098</v>
      </c>
      <c r="D7" s="73">
        <v>1179.4444444616076</v>
      </c>
      <c r="E7" s="73">
        <v>889.31372551455604</v>
      </c>
      <c r="F7" s="73"/>
      <c r="G7" s="73"/>
      <c r="H7" s="73"/>
      <c r="I7" s="73"/>
      <c r="J7" s="73"/>
      <c r="K7" s="40">
        <v>0.58231854894812241</v>
      </c>
      <c r="L7" s="40">
        <v>0.55883749293452667</v>
      </c>
      <c r="M7" s="40">
        <v>0.7160844810935949</v>
      </c>
      <c r="N7" s="40"/>
      <c r="O7" s="40"/>
      <c r="P7" s="40"/>
      <c r="Q7" s="40"/>
      <c r="R7" s="40"/>
    </row>
    <row r="8" spans="1:18" x14ac:dyDescent="0.25">
      <c r="A8" s="70" t="s">
        <v>41</v>
      </c>
      <c r="B8" s="72" t="s">
        <v>20</v>
      </c>
      <c r="C8" s="73">
        <v>1043.7735480678937</v>
      </c>
      <c r="D8" s="73">
        <v>1025.0622406203265</v>
      </c>
      <c r="E8" s="73">
        <v>998.50694445897466</v>
      </c>
      <c r="F8" s="73"/>
      <c r="G8" s="73"/>
      <c r="H8" s="73"/>
      <c r="I8" s="73"/>
      <c r="J8" s="73"/>
      <c r="K8" s="40">
        <v>0.58697223370191554</v>
      </c>
      <c r="L8" s="40">
        <v>0.58886279703691713</v>
      </c>
      <c r="M8" s="40">
        <v>0.65837388976596989</v>
      </c>
      <c r="N8" s="40"/>
      <c r="O8" s="40"/>
      <c r="P8" s="40"/>
      <c r="Q8" s="40"/>
      <c r="R8" s="40"/>
    </row>
    <row r="9" spans="1:18" x14ac:dyDescent="0.25">
      <c r="A9" s="70" t="s">
        <v>40</v>
      </c>
      <c r="B9" t="s">
        <v>21</v>
      </c>
      <c r="C9" s="73">
        <v>782.43096150837744</v>
      </c>
      <c r="D9" s="73"/>
      <c r="E9" s="73">
        <v>546.83333326967352</v>
      </c>
      <c r="F9" s="73"/>
      <c r="G9" s="73"/>
      <c r="H9" s="73"/>
      <c r="I9" s="73"/>
      <c r="J9" s="73"/>
      <c r="K9" s="40">
        <v>0.58935797419208846</v>
      </c>
      <c r="L9" s="40"/>
      <c r="M9" s="40">
        <v>0.73997479548918155</v>
      </c>
      <c r="N9" s="40"/>
      <c r="O9" s="40"/>
      <c r="P9" s="40"/>
      <c r="Q9" s="40"/>
      <c r="R9" s="40"/>
    </row>
    <row r="10" spans="1:18" x14ac:dyDescent="0.25">
      <c r="A10" s="70" t="s">
        <v>40</v>
      </c>
      <c r="B10" t="s">
        <v>21</v>
      </c>
      <c r="C10" s="73">
        <v>739.8319425138701</v>
      </c>
      <c r="D10" s="73"/>
      <c r="E10" s="73">
        <v>675.49999992136145</v>
      </c>
      <c r="F10" s="73"/>
      <c r="G10" s="73"/>
      <c r="H10" s="73"/>
      <c r="I10" s="73"/>
      <c r="J10" s="73"/>
      <c r="K10" s="40">
        <v>0.63095040389785073</v>
      </c>
      <c r="L10" s="40"/>
      <c r="M10" s="40">
        <v>0.64615789982728755</v>
      </c>
      <c r="N10" s="40"/>
      <c r="O10" s="40"/>
      <c r="P10" s="40"/>
      <c r="Q10" s="40"/>
      <c r="R10" s="40"/>
    </row>
    <row r="11" spans="1:18" x14ac:dyDescent="0.25">
      <c r="A11" s="70" t="s">
        <v>40</v>
      </c>
      <c r="B11" t="s">
        <v>21</v>
      </c>
      <c r="C11" s="73">
        <v>932.83157969140541</v>
      </c>
      <c r="D11" s="73"/>
      <c r="E11" s="73">
        <v>633.73134319989583</v>
      </c>
      <c r="F11" s="73"/>
      <c r="G11" s="73"/>
      <c r="H11" s="73"/>
      <c r="I11" s="73"/>
      <c r="J11" s="73"/>
      <c r="K11" s="40">
        <v>0.57350039483872639</v>
      </c>
      <c r="L11" s="40"/>
      <c r="M11" s="40">
        <v>0.65940863353744772</v>
      </c>
      <c r="N11" s="40"/>
      <c r="O11" s="40"/>
      <c r="P11" s="40"/>
      <c r="Q11" s="40"/>
      <c r="R11" s="40"/>
    </row>
    <row r="12" spans="1:18" x14ac:dyDescent="0.25">
      <c r="A12" s="70" t="s">
        <v>41</v>
      </c>
      <c r="B12" t="s">
        <v>21</v>
      </c>
      <c r="C12" s="73"/>
      <c r="D12" s="73"/>
      <c r="E12" s="73">
        <v>804.16666657304938</v>
      </c>
      <c r="F12" s="73"/>
      <c r="G12" s="73"/>
      <c r="H12" s="73"/>
      <c r="I12" s="73"/>
      <c r="J12" s="73"/>
      <c r="K12" s="40"/>
      <c r="L12" s="40"/>
      <c r="M12" s="40">
        <v>0.55083560124352393</v>
      </c>
      <c r="N12" s="40"/>
      <c r="O12" s="40"/>
      <c r="P12" s="40"/>
      <c r="Q12" s="40"/>
      <c r="R12" s="40"/>
    </row>
    <row r="13" spans="1:18" x14ac:dyDescent="0.25">
      <c r="A13" s="70" t="s">
        <v>41</v>
      </c>
      <c r="B13" t="s">
        <v>21</v>
      </c>
      <c r="C13" s="73">
        <v>786.29481840529445</v>
      </c>
      <c r="D13" s="73"/>
      <c r="E13" s="73">
        <v>672.24719103585699</v>
      </c>
      <c r="F13" s="73"/>
      <c r="G13" s="73"/>
      <c r="H13" s="73"/>
      <c r="I13" s="73"/>
      <c r="J13" s="73"/>
      <c r="K13" s="40">
        <v>0.62585211288300235</v>
      </c>
      <c r="L13" s="40"/>
      <c r="M13" s="40">
        <v>0.64097534982450122</v>
      </c>
      <c r="N13" s="40"/>
      <c r="O13" s="40"/>
      <c r="P13" s="40"/>
      <c r="Q13" s="40"/>
      <c r="R13" s="40"/>
    </row>
    <row r="14" spans="1:18" x14ac:dyDescent="0.25">
      <c r="A14" s="70" t="s">
        <v>41</v>
      </c>
      <c r="B14" t="s">
        <v>21</v>
      </c>
      <c r="C14" s="73">
        <v>750.55414484141738</v>
      </c>
      <c r="D14" s="73"/>
      <c r="E14" s="73">
        <v>643.33333303375787</v>
      </c>
      <c r="F14" s="73"/>
      <c r="G14" s="73"/>
      <c r="H14" s="73"/>
      <c r="I14" s="73"/>
      <c r="J14" s="73"/>
      <c r="K14" s="40">
        <v>0.59262111474506662</v>
      </c>
      <c r="L14" s="40"/>
      <c r="M14" s="40">
        <v>0.53671516407598918</v>
      </c>
      <c r="N14" s="40"/>
      <c r="O14" s="40"/>
      <c r="P14" s="40"/>
      <c r="Q14" s="40"/>
      <c r="R14" s="40"/>
    </row>
    <row r="15" spans="1:18" x14ac:dyDescent="0.25">
      <c r="A15" s="70" t="s">
        <v>40</v>
      </c>
      <c r="B15" t="s">
        <v>22</v>
      </c>
      <c r="C15" s="73">
        <v>214.44404123347374</v>
      </c>
      <c r="D15" s="73">
        <v>304.73684212020044</v>
      </c>
      <c r="E15" s="73">
        <v>105.2727273306617</v>
      </c>
      <c r="F15" s="73"/>
      <c r="G15" s="73"/>
      <c r="H15" s="73"/>
      <c r="I15" s="73"/>
      <c r="J15" s="73"/>
      <c r="K15" s="40">
        <v>0.51753142259274854</v>
      </c>
      <c r="L15" s="40">
        <v>0.40504032815198687</v>
      </c>
      <c r="M15" s="40">
        <v>0.3946744145077753</v>
      </c>
      <c r="N15" s="40"/>
      <c r="O15" s="40"/>
      <c r="P15" s="40"/>
      <c r="Q15" s="40"/>
      <c r="R15" s="40"/>
    </row>
    <row r="16" spans="1:18" x14ac:dyDescent="0.25">
      <c r="A16" s="70" t="s">
        <v>40</v>
      </c>
      <c r="B16" t="s">
        <v>22</v>
      </c>
      <c r="C16" s="73">
        <v>245.63590174532993</v>
      </c>
      <c r="D16" s="73">
        <v>280.72727288176452</v>
      </c>
      <c r="E16" s="73">
        <v>214.44444449437367</v>
      </c>
      <c r="F16" s="73"/>
      <c r="G16" s="73"/>
      <c r="H16" s="73"/>
      <c r="I16" s="73"/>
      <c r="J16" s="73"/>
      <c r="K16" s="40">
        <v>0.41530953717253688</v>
      </c>
      <c r="L16" s="40">
        <v>0.40581853238342164</v>
      </c>
      <c r="M16" s="40">
        <v>0.45329308117443889</v>
      </c>
      <c r="N16" s="40"/>
      <c r="O16" s="40"/>
      <c r="P16" s="40"/>
      <c r="Q16" s="40"/>
      <c r="R16" s="40"/>
    </row>
    <row r="17" spans="1:18" x14ac:dyDescent="0.25">
      <c r="A17" s="70" t="s">
        <v>40</v>
      </c>
      <c r="B17" t="s">
        <v>22</v>
      </c>
      <c r="C17" s="73">
        <v>379.10643011340619</v>
      </c>
      <c r="D17" s="73">
        <v>319.72891569000603</v>
      </c>
      <c r="E17" s="73">
        <v>178.7037035372729</v>
      </c>
      <c r="F17" s="73"/>
      <c r="G17" s="73"/>
      <c r="H17" s="73"/>
      <c r="I17" s="73"/>
      <c r="J17" s="73"/>
      <c r="K17" s="40">
        <v>0.5579569065918174</v>
      </c>
      <c r="L17" s="40">
        <v>0.43747821761658207</v>
      </c>
      <c r="M17" s="40">
        <v>0.33926236476683796</v>
      </c>
      <c r="N17" s="40"/>
      <c r="O17" s="40"/>
      <c r="P17" s="40"/>
      <c r="Q17" s="40"/>
      <c r="R17" s="40"/>
    </row>
    <row r="18" spans="1:18" x14ac:dyDescent="0.25">
      <c r="A18" s="70" t="s">
        <v>41</v>
      </c>
      <c r="B18" t="s">
        <v>22</v>
      </c>
      <c r="C18" s="73">
        <v>454.71118708494294</v>
      </c>
      <c r="D18" s="73">
        <v>290.82191782027752</v>
      </c>
      <c r="E18" s="73">
        <v>203.15789474680028</v>
      </c>
      <c r="F18" s="73"/>
      <c r="G18" s="73"/>
      <c r="H18" s="73"/>
      <c r="I18" s="73"/>
      <c r="J18" s="73"/>
      <c r="K18" s="40">
        <v>0.29418720586071673</v>
      </c>
      <c r="L18" s="40">
        <v>0.27632859538389054</v>
      </c>
      <c r="M18" s="40">
        <v>0.22932042314335005</v>
      </c>
      <c r="N18" s="40"/>
      <c r="O18" s="40"/>
      <c r="P18" s="40"/>
      <c r="Q18" s="40"/>
      <c r="R18" s="40"/>
    </row>
    <row r="19" spans="1:18" x14ac:dyDescent="0.25">
      <c r="A19" s="70" t="s">
        <v>41</v>
      </c>
      <c r="B19" t="s">
        <v>22</v>
      </c>
      <c r="C19" s="73">
        <v>379.67141750928459</v>
      </c>
      <c r="D19" s="73">
        <v>349.73154361541708</v>
      </c>
      <c r="E19" s="73">
        <v>381.86314920567662</v>
      </c>
      <c r="F19" s="73"/>
      <c r="G19" s="73"/>
      <c r="H19" s="73"/>
      <c r="I19" s="73"/>
      <c r="J19" s="73"/>
      <c r="K19" s="40">
        <v>0.48051233676964134</v>
      </c>
      <c r="L19" s="40">
        <v>0.31218016580310864</v>
      </c>
      <c r="M19" s="40">
        <v>0.53797118782383457</v>
      </c>
      <c r="N19" s="40"/>
      <c r="O19" s="40"/>
      <c r="P19" s="40"/>
      <c r="Q19" s="40"/>
      <c r="R19" s="40"/>
    </row>
    <row r="20" spans="1:18" x14ac:dyDescent="0.25">
      <c r="A20" s="70" t="s">
        <v>41</v>
      </c>
      <c r="B20" t="s">
        <v>22</v>
      </c>
      <c r="C20" s="73">
        <v>201.64141197337418</v>
      </c>
      <c r="D20" s="73">
        <v>332.7586208072056</v>
      </c>
      <c r="E20" s="73">
        <v>286.38709684732612</v>
      </c>
      <c r="F20" s="73"/>
      <c r="G20" s="73"/>
      <c r="H20" s="73"/>
      <c r="I20" s="73"/>
      <c r="J20" s="73"/>
      <c r="K20" s="40">
        <v>0.11408638914418426</v>
      </c>
      <c r="L20" s="40">
        <v>0.41852342176165791</v>
      </c>
      <c r="M20" s="40">
        <v>0.45983668168506392</v>
      </c>
      <c r="N20" s="40"/>
      <c r="O20" s="40"/>
      <c r="P20" s="40"/>
      <c r="Q20" s="40"/>
      <c r="R20" s="40"/>
    </row>
    <row r="27" spans="1:18" x14ac:dyDescent="0.25">
      <c r="A27" s="70"/>
      <c r="B27" s="72"/>
      <c r="C27" s="73"/>
      <c r="D27" s="73"/>
      <c r="E27" s="73"/>
      <c r="F27" s="73"/>
      <c r="G27" s="73"/>
      <c r="H27" s="73"/>
      <c r="I27" s="73"/>
      <c r="J27" s="73"/>
      <c r="K27" s="40"/>
      <c r="L27" s="40"/>
      <c r="M27" s="40"/>
      <c r="N27" s="40"/>
      <c r="O27" s="40"/>
      <c r="P27" s="40"/>
      <c r="Q27" s="40"/>
      <c r="R27" s="40"/>
    </row>
    <row r="28" spans="1:18" x14ac:dyDescent="0.25">
      <c r="A28" s="70"/>
      <c r="B28" s="72"/>
      <c r="C28" s="73"/>
      <c r="D28" s="73"/>
      <c r="E28" s="73"/>
      <c r="F28" s="73"/>
      <c r="G28" s="73"/>
      <c r="H28" s="73"/>
      <c r="I28" s="73"/>
      <c r="J28" s="73"/>
      <c r="K28" s="40"/>
      <c r="L28" s="40"/>
      <c r="M28" s="40"/>
      <c r="N28" s="40"/>
      <c r="O28" s="40"/>
      <c r="P28" s="40"/>
      <c r="Q28" s="40"/>
      <c r="R28" s="40"/>
    </row>
    <row r="29" spans="1:18" x14ac:dyDescent="0.25">
      <c r="A29" s="70"/>
      <c r="B29" s="72"/>
      <c r="C29" s="73"/>
      <c r="D29" s="73"/>
      <c r="E29" s="73"/>
      <c r="F29" s="73"/>
      <c r="G29" s="73"/>
      <c r="H29" s="73"/>
      <c r="I29" s="73"/>
      <c r="J29" s="73"/>
      <c r="K29" s="40"/>
      <c r="L29" s="40"/>
      <c r="M29" s="40"/>
      <c r="N29" s="40"/>
      <c r="O29" s="40"/>
      <c r="P29" s="40"/>
      <c r="Q29" s="40"/>
      <c r="R29" s="40"/>
    </row>
    <row r="30" spans="1:18" x14ac:dyDescent="0.25">
      <c r="A30" s="70"/>
      <c r="B30" s="72"/>
      <c r="C30" s="73"/>
      <c r="D30" s="73"/>
      <c r="E30" s="73"/>
      <c r="F30" s="73"/>
      <c r="G30" s="73"/>
      <c r="H30" s="73"/>
      <c r="I30" s="73"/>
      <c r="J30" s="73"/>
      <c r="K30" s="40"/>
      <c r="L30" s="40"/>
      <c r="M30" s="40"/>
      <c r="N30" s="40"/>
      <c r="O30" s="40"/>
      <c r="P30" s="40"/>
      <c r="Q30" s="40"/>
      <c r="R30" s="40"/>
    </row>
    <row r="31" spans="1:18" x14ac:dyDescent="0.25">
      <c r="A31" s="70"/>
      <c r="B31" s="72"/>
      <c r="C31" s="73"/>
      <c r="D31" s="73"/>
      <c r="E31" s="73"/>
      <c r="F31" s="73"/>
      <c r="G31" s="73"/>
      <c r="H31" s="73"/>
      <c r="I31" s="73"/>
      <c r="J31" s="73"/>
      <c r="K31" s="40"/>
      <c r="L31" s="40"/>
      <c r="M31" s="40"/>
      <c r="N31" s="40"/>
      <c r="O31" s="40"/>
      <c r="P31" s="40"/>
      <c r="Q31" s="40"/>
      <c r="R31" s="40"/>
    </row>
    <row r="32" spans="1:18" x14ac:dyDescent="0.25">
      <c r="A32" s="70"/>
      <c r="B32" s="72"/>
      <c r="C32" s="73"/>
      <c r="D32" s="73"/>
      <c r="E32" s="73"/>
      <c r="F32" s="73"/>
      <c r="G32" s="73"/>
      <c r="H32" s="73"/>
      <c r="I32" s="73"/>
      <c r="J32" s="73"/>
      <c r="K32" s="40"/>
      <c r="L32" s="40"/>
      <c r="M32" s="40"/>
      <c r="N32" s="40"/>
      <c r="O32" s="40"/>
      <c r="P32" s="40"/>
      <c r="Q32" s="40"/>
      <c r="R32" s="40"/>
    </row>
    <row r="33" spans="1:18" x14ac:dyDescent="0.25">
      <c r="A33" s="70"/>
      <c r="B33" s="72"/>
      <c r="C33" s="73"/>
      <c r="D33" s="73"/>
      <c r="E33" s="73"/>
      <c r="F33" s="73"/>
      <c r="G33" s="73"/>
      <c r="H33" s="73"/>
      <c r="I33" s="73"/>
      <c r="J33" s="73"/>
      <c r="K33" s="40"/>
      <c r="L33" s="40"/>
      <c r="M33" s="40"/>
      <c r="N33" s="40"/>
      <c r="O33" s="40"/>
      <c r="P33" s="40"/>
      <c r="Q33" s="40"/>
      <c r="R33" s="40"/>
    </row>
    <row r="35" spans="1:18" x14ac:dyDescent="0.25">
      <c r="A35" s="71"/>
      <c r="B35" s="72"/>
      <c r="C35" s="73"/>
      <c r="D35" s="73"/>
      <c r="E35" s="73"/>
      <c r="F35" s="73"/>
      <c r="G35" s="73"/>
      <c r="H35" s="73"/>
      <c r="I35" s="73"/>
      <c r="J35" s="73"/>
      <c r="K35" s="40"/>
      <c r="L35" s="40"/>
      <c r="M35" s="40"/>
      <c r="N35" s="40"/>
      <c r="O35" s="40"/>
      <c r="P35" s="40"/>
      <c r="Q35" s="40"/>
      <c r="R35" s="40"/>
    </row>
    <row r="36" spans="1:18" x14ac:dyDescent="0.25">
      <c r="A36" s="71"/>
      <c r="B36" s="72"/>
      <c r="C36" s="73"/>
      <c r="D36" s="73"/>
      <c r="E36" s="73"/>
      <c r="F36" s="73"/>
      <c r="G36" s="73"/>
      <c r="H36" s="73"/>
      <c r="I36" s="73"/>
      <c r="J36" s="73"/>
      <c r="K36" s="40"/>
      <c r="L36" s="40"/>
      <c r="M36" s="40"/>
      <c r="N36" s="40"/>
      <c r="O36" s="40"/>
      <c r="P36" s="40"/>
      <c r="Q36" s="40"/>
      <c r="R36" s="40"/>
    </row>
    <row r="37" spans="1:18" x14ac:dyDescent="0.25">
      <c r="A37" s="71"/>
      <c r="B37" s="72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  <row r="38" spans="1:18" x14ac:dyDescent="0.25">
      <c r="A38" s="71"/>
      <c r="B38" s="72"/>
      <c r="C38" s="73"/>
      <c r="D38" s="73"/>
      <c r="E38" s="73"/>
      <c r="F38" s="73"/>
      <c r="G38" s="73"/>
      <c r="H38" s="73"/>
      <c r="I38" s="73"/>
      <c r="J38" s="73"/>
      <c r="K38" s="40"/>
      <c r="L38" s="40"/>
      <c r="M38" s="40"/>
      <c r="N38" s="40"/>
      <c r="O38" s="40"/>
      <c r="P38" s="40"/>
      <c r="Q38" s="40"/>
      <c r="R38" s="40"/>
    </row>
    <row r="39" spans="1:18" x14ac:dyDescent="0.25">
      <c r="A39" s="71"/>
      <c r="B39" s="72"/>
      <c r="C39" s="73"/>
      <c r="D39" s="73"/>
      <c r="E39" s="73"/>
      <c r="F39" s="73"/>
      <c r="G39" s="73"/>
      <c r="H39" s="73"/>
      <c r="I39" s="73"/>
      <c r="J39" s="73"/>
      <c r="K39" s="40"/>
      <c r="L39" s="40"/>
      <c r="M39" s="40"/>
      <c r="N39" s="40"/>
      <c r="O39" s="40"/>
      <c r="P39" s="40"/>
      <c r="Q39" s="40"/>
      <c r="R39" s="40"/>
    </row>
    <row r="40" spans="1:18" x14ac:dyDescent="0.25">
      <c r="A40" s="71"/>
      <c r="B40" s="72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</row>
    <row r="41" spans="1:18" x14ac:dyDescent="0.25">
      <c r="A41" s="71"/>
      <c r="B41" s="72"/>
      <c r="C41" s="73"/>
      <c r="D41" s="73"/>
      <c r="E41" s="73"/>
      <c r="F41" s="73"/>
      <c r="G41" s="73"/>
      <c r="H41" s="73"/>
      <c r="I41" s="73"/>
      <c r="J41" s="73"/>
      <c r="K41" s="40"/>
      <c r="L41" s="40"/>
      <c r="M41" s="40"/>
      <c r="N41" s="40"/>
      <c r="O41" s="40"/>
      <c r="P41" s="40"/>
      <c r="Q41" s="40"/>
      <c r="R41" s="40"/>
    </row>
    <row r="42" spans="1:18" x14ac:dyDescent="0.25">
      <c r="A42" s="71"/>
      <c r="B42" s="72"/>
      <c r="C42" s="73"/>
      <c r="D42" s="73"/>
      <c r="E42" s="73"/>
      <c r="F42" s="73"/>
      <c r="G42" s="73"/>
      <c r="H42" s="73"/>
      <c r="I42" s="73"/>
      <c r="J42" s="73"/>
      <c r="K42" s="40"/>
      <c r="L42" s="40"/>
      <c r="M42" s="40"/>
      <c r="N42" s="40"/>
      <c r="O42" s="40"/>
      <c r="P42" s="40"/>
      <c r="Q42" s="40"/>
      <c r="R42" s="40"/>
    </row>
    <row r="43" spans="1:18" x14ac:dyDescent="0.25">
      <c r="A43" s="71"/>
      <c r="B43" s="72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</row>
    <row r="44" spans="1:18" x14ac:dyDescent="0.25">
      <c r="A44" s="71"/>
      <c r="B44" s="72"/>
      <c r="C44" s="73"/>
      <c r="D44" s="73"/>
      <c r="E44" s="73"/>
      <c r="F44" s="73"/>
      <c r="G44" s="73"/>
      <c r="H44" s="73"/>
      <c r="I44" s="73"/>
      <c r="J44" s="73"/>
      <c r="K44" s="40"/>
      <c r="L44" s="40"/>
      <c r="M44" s="40"/>
      <c r="N44" s="40"/>
      <c r="O44" s="40"/>
      <c r="P44" s="40"/>
      <c r="Q44" s="40"/>
      <c r="R44" s="40"/>
    </row>
    <row r="45" spans="1:18" x14ac:dyDescent="0.25">
      <c r="A45" s="71"/>
      <c r="B45" s="72"/>
      <c r="C45" s="73"/>
      <c r="D45" s="73"/>
      <c r="E45" s="73"/>
      <c r="F45" s="73"/>
      <c r="G45" s="73"/>
      <c r="H45" s="73"/>
      <c r="I45" s="73"/>
      <c r="J45" s="73"/>
      <c r="K45" s="40"/>
      <c r="L45" s="40"/>
      <c r="M45" s="40"/>
      <c r="N45" s="40"/>
      <c r="O45" s="40"/>
      <c r="P45" s="40"/>
      <c r="Q45" s="40"/>
      <c r="R45" s="40"/>
    </row>
    <row r="46" spans="1:18" x14ac:dyDescent="0.25">
      <c r="A46" s="71"/>
      <c r="B46" s="72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</row>
    <row r="47" spans="1:18" x14ac:dyDescent="0.25">
      <c r="A47" s="71"/>
      <c r="C47" s="73"/>
      <c r="D47" s="73"/>
      <c r="E47" s="73"/>
      <c r="F47" s="73"/>
      <c r="G47" s="73"/>
      <c r="H47" s="73"/>
      <c r="I47" s="73"/>
      <c r="J47" s="73"/>
      <c r="K47" s="40"/>
      <c r="L47" s="40"/>
      <c r="M47" s="40"/>
      <c r="N47" s="40"/>
      <c r="O47" s="40"/>
      <c r="P47" s="40"/>
      <c r="Q47" s="40"/>
      <c r="R47" s="40"/>
    </row>
    <row r="48" spans="1:18" x14ac:dyDescent="0.25">
      <c r="A48" s="71"/>
      <c r="C48" s="73"/>
      <c r="D48" s="73"/>
      <c r="E48" s="73"/>
      <c r="F48" s="73"/>
      <c r="G48" s="73"/>
      <c r="H48" s="73"/>
      <c r="I48" s="73"/>
      <c r="J48" s="73"/>
      <c r="K48" s="40"/>
      <c r="L48" s="40"/>
      <c r="M48" s="40"/>
      <c r="N48" s="40"/>
      <c r="O48" s="40"/>
      <c r="P48" s="40"/>
      <c r="Q48" s="40"/>
      <c r="R48" s="40"/>
    </row>
    <row r="49" spans="1:18" x14ac:dyDescent="0.25">
      <c r="A49" s="71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</row>
    <row r="50" spans="1:18" x14ac:dyDescent="0.25">
      <c r="A50" s="71"/>
      <c r="C50" s="73"/>
      <c r="D50" s="73"/>
      <c r="E50" s="73"/>
      <c r="F50" s="73"/>
      <c r="G50" s="73"/>
      <c r="H50" s="73"/>
      <c r="I50" s="73"/>
      <c r="J50" s="73"/>
      <c r="K50" s="40"/>
      <c r="L50" s="40"/>
      <c r="M50" s="40"/>
      <c r="N50" s="40"/>
      <c r="O50" s="40"/>
      <c r="P50" s="40"/>
      <c r="Q50" s="40"/>
      <c r="R50" s="40"/>
    </row>
    <row r="51" spans="1:18" x14ac:dyDescent="0.25">
      <c r="A51" s="71"/>
      <c r="C51" s="73"/>
      <c r="D51" s="73"/>
      <c r="E51" s="73"/>
      <c r="F51" s="73"/>
      <c r="G51" s="73"/>
      <c r="H51" s="73"/>
      <c r="I51" s="73"/>
      <c r="J51" s="73"/>
      <c r="K51" s="40"/>
      <c r="L51" s="40"/>
      <c r="M51" s="40"/>
      <c r="N51" s="40"/>
      <c r="O51" s="40"/>
      <c r="P51" s="40"/>
      <c r="Q51" s="40"/>
      <c r="R51" s="40"/>
    </row>
    <row r="52" spans="1:18" x14ac:dyDescent="0.25">
      <c r="A52" s="71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</row>
    <row r="53" spans="1:18" x14ac:dyDescent="0.25">
      <c r="A53" s="71"/>
      <c r="C53" s="73"/>
      <c r="D53" s="73"/>
      <c r="E53" s="73"/>
      <c r="F53" s="73"/>
      <c r="G53" s="73"/>
      <c r="H53" s="73"/>
      <c r="I53" s="73"/>
      <c r="J53" s="73"/>
      <c r="K53" s="40"/>
      <c r="L53" s="40"/>
      <c r="M53" s="40"/>
      <c r="N53" s="40"/>
      <c r="O53" s="40"/>
      <c r="P53" s="40"/>
      <c r="Q53" s="40"/>
      <c r="R53" s="40"/>
    </row>
    <row r="54" spans="1:18" x14ac:dyDescent="0.25">
      <c r="A54" s="71"/>
      <c r="C54" s="73"/>
      <c r="D54" s="73"/>
      <c r="E54" s="73"/>
      <c r="F54" s="73"/>
      <c r="G54" s="73"/>
      <c r="H54" s="73"/>
      <c r="I54" s="73"/>
      <c r="J54" s="73"/>
      <c r="K54" s="40"/>
      <c r="L54" s="40"/>
      <c r="M54" s="40"/>
      <c r="N54" s="40"/>
      <c r="O54" s="40"/>
      <c r="P54" s="40"/>
      <c r="Q54" s="40"/>
      <c r="R54" s="40"/>
    </row>
    <row r="55" spans="1:18" x14ac:dyDescent="0.25">
      <c r="A55" s="71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</row>
    <row r="56" spans="1:18" x14ac:dyDescent="0.25">
      <c r="A56" s="71"/>
      <c r="C56" s="73"/>
      <c r="D56" s="73"/>
      <c r="E56" s="73"/>
      <c r="F56" s="73"/>
      <c r="G56" s="73"/>
      <c r="H56" s="73"/>
      <c r="I56" s="73"/>
      <c r="J56" s="73"/>
      <c r="K56" s="40"/>
      <c r="L56" s="40"/>
      <c r="M56" s="40"/>
      <c r="N56" s="40"/>
      <c r="O56" s="40"/>
      <c r="P56" s="40"/>
      <c r="Q56" s="40"/>
      <c r="R56" s="40"/>
    </row>
    <row r="57" spans="1:18" x14ac:dyDescent="0.25">
      <c r="A57" s="71"/>
      <c r="C57" s="73"/>
      <c r="D57" s="73"/>
      <c r="E57" s="73"/>
      <c r="F57" s="73"/>
      <c r="G57" s="73"/>
      <c r="H57" s="73"/>
      <c r="I57" s="73"/>
      <c r="J57" s="73"/>
      <c r="K57" s="40"/>
      <c r="L57" s="40"/>
      <c r="M57" s="40"/>
      <c r="N57" s="40"/>
      <c r="O57" s="40"/>
      <c r="P57" s="40"/>
      <c r="Q57" s="40"/>
      <c r="R57" s="40"/>
    </row>
    <row r="58" spans="1:18" x14ac:dyDescent="0.25">
      <c r="A58" s="71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8"/>
  <sheetViews>
    <sheetView workbookViewId="0">
      <selection activeCell="Q42" sqref="Q42"/>
    </sheetView>
  </sheetViews>
  <sheetFormatPr defaultRowHeight="15" x14ac:dyDescent="0.25"/>
  <sheetData>
    <row r="1" spans="1:18" x14ac:dyDescent="0.25">
      <c r="B1" s="70"/>
      <c r="C1" s="60"/>
      <c r="D1" s="60"/>
      <c r="E1" s="60"/>
      <c r="F1" s="60" t="s">
        <v>31</v>
      </c>
      <c r="G1" s="60" t="s">
        <v>32</v>
      </c>
      <c r="H1" s="60" t="s">
        <v>33</v>
      </c>
      <c r="I1" s="60" t="s">
        <v>34</v>
      </c>
      <c r="J1" s="60" t="s">
        <v>35</v>
      </c>
      <c r="K1" s="60"/>
      <c r="L1" s="60"/>
      <c r="M1" s="60"/>
      <c r="N1" s="60" t="s">
        <v>31</v>
      </c>
      <c r="O1" s="60" t="s">
        <v>32</v>
      </c>
      <c r="P1" s="60" t="s">
        <v>33</v>
      </c>
      <c r="Q1" s="60" t="s">
        <v>34</v>
      </c>
      <c r="R1" s="60" t="s">
        <v>35</v>
      </c>
    </row>
    <row r="2" spans="1:18" x14ac:dyDescent="0.25">
      <c r="B2" s="70"/>
      <c r="C2" s="72"/>
      <c r="D2" s="72"/>
      <c r="E2" s="72"/>
      <c r="F2" s="72" t="s">
        <v>13</v>
      </c>
      <c r="G2" s="72" t="s">
        <v>13</v>
      </c>
      <c r="H2" s="72" t="s">
        <v>13</v>
      </c>
      <c r="I2" s="72" t="s">
        <v>13</v>
      </c>
      <c r="J2" s="72" t="s">
        <v>13</v>
      </c>
      <c r="K2" s="72"/>
      <c r="L2" s="72"/>
      <c r="M2" s="72"/>
      <c r="N2" s="72" t="s">
        <v>18</v>
      </c>
      <c r="O2" s="72" t="s">
        <v>18</v>
      </c>
      <c r="P2" s="72" t="s">
        <v>18</v>
      </c>
      <c r="Q2" s="72" t="s">
        <v>18</v>
      </c>
      <c r="R2" s="72" t="s">
        <v>18</v>
      </c>
    </row>
    <row r="3" spans="1:18" x14ac:dyDescent="0.25">
      <c r="A3" s="70" t="s">
        <v>40</v>
      </c>
      <c r="B3" s="72" t="s">
        <v>20</v>
      </c>
      <c r="C3" s="73"/>
      <c r="D3" s="73"/>
      <c r="E3" s="73"/>
      <c r="F3" s="73">
        <v>1393.9729841351375</v>
      </c>
      <c r="G3" s="73">
        <v>1290.2255635664555</v>
      </c>
      <c r="H3" s="73">
        <v>733.33333327124512</v>
      </c>
      <c r="I3" s="73">
        <v>2174.7126428750012</v>
      </c>
      <c r="J3" s="73">
        <v>1083.9907667347809</v>
      </c>
      <c r="K3" s="40"/>
      <c r="L3" s="40"/>
      <c r="M3" s="40"/>
      <c r="N3" s="40">
        <v>0.55383160338555815</v>
      </c>
      <c r="O3" s="40">
        <v>0.52528001421911452</v>
      </c>
      <c r="P3" s="40">
        <v>0.34954392217630853</v>
      </c>
      <c r="Q3" s="40">
        <v>0.48622540750528559</v>
      </c>
      <c r="R3" s="40">
        <v>0.45716676221151592</v>
      </c>
    </row>
    <row r="4" spans="1:18" x14ac:dyDescent="0.25">
      <c r="A4" s="70" t="s">
        <v>40</v>
      </c>
      <c r="B4" s="72" t="s">
        <v>20</v>
      </c>
      <c r="C4" s="73"/>
      <c r="D4" s="73"/>
      <c r="E4" s="73"/>
      <c r="F4" s="73">
        <v>1262.8846674293129</v>
      </c>
      <c r="G4" s="73">
        <v>1212.8205127770696</v>
      </c>
      <c r="H4" s="73">
        <v>855.08051091531081</v>
      </c>
      <c r="I4" s="73">
        <v>1775.7847537488749</v>
      </c>
      <c r="J4" s="73">
        <v>1030.3158705107962</v>
      </c>
      <c r="K4" s="40"/>
      <c r="L4" s="40"/>
      <c r="M4" s="40"/>
      <c r="N4" s="40">
        <v>0.5247820801249844</v>
      </c>
      <c r="O4" s="40">
        <v>0.48867103678646917</v>
      </c>
      <c r="P4" s="40">
        <v>0.32104885077922068</v>
      </c>
      <c r="Q4" s="40">
        <v>0.57472042335858586</v>
      </c>
      <c r="R4" s="40">
        <v>0.46965252987384032</v>
      </c>
    </row>
    <row r="5" spans="1:18" x14ac:dyDescent="0.25">
      <c r="A5" s="70" t="s">
        <v>40</v>
      </c>
      <c r="B5" s="72" t="s">
        <v>20</v>
      </c>
      <c r="C5" s="73"/>
      <c r="D5" s="73"/>
      <c r="E5" s="73"/>
      <c r="F5" s="73">
        <v>1470.9019253094623</v>
      </c>
      <c r="G5" s="73">
        <v>1185.8156026723977</v>
      </c>
      <c r="H5" s="73">
        <v>736.84210522539843</v>
      </c>
      <c r="I5" s="73">
        <v>1961.4457836717481</v>
      </c>
      <c r="J5" s="73">
        <v>987.11828874669266</v>
      </c>
      <c r="K5" s="40"/>
      <c r="L5" s="40"/>
      <c r="M5" s="40"/>
      <c r="N5" s="40">
        <v>0.53837674306699901</v>
      </c>
      <c r="O5" s="40">
        <v>0.49265163540669843</v>
      </c>
      <c r="P5" s="40">
        <v>0.34165779532467538</v>
      </c>
      <c r="Q5" s="40">
        <v>0.5900608089680589</v>
      </c>
      <c r="R5" s="40">
        <v>0.45043209982295712</v>
      </c>
    </row>
    <row r="6" spans="1:18" x14ac:dyDescent="0.25">
      <c r="A6" s="70" t="s">
        <v>41</v>
      </c>
      <c r="B6" s="72" t="s">
        <v>20</v>
      </c>
      <c r="C6" s="73"/>
      <c r="D6" s="73"/>
      <c r="E6" s="73"/>
      <c r="F6" s="73">
        <v>1288.3179181535941</v>
      </c>
      <c r="G6" s="73">
        <v>1182.0895524524146</v>
      </c>
      <c r="H6" s="73">
        <v>762.12471130328345</v>
      </c>
      <c r="I6" s="73">
        <v>3407.8431366481459</v>
      </c>
      <c r="J6" s="73">
        <v>1045.9370073536531</v>
      </c>
      <c r="K6" s="40"/>
      <c r="L6" s="40"/>
      <c r="M6" s="40"/>
      <c r="N6" s="40">
        <v>0.58728530022298953</v>
      </c>
      <c r="O6" s="40">
        <v>0.58873696868686864</v>
      </c>
      <c r="P6" s="40">
        <v>0.43953668872727292</v>
      </c>
      <c r="Q6" s="40">
        <v>0.54515134418872269</v>
      </c>
      <c r="R6" s="40">
        <v>0.52334952438557281</v>
      </c>
    </row>
    <row r="7" spans="1:18" x14ac:dyDescent="0.25">
      <c r="A7" s="70" t="s">
        <v>41</v>
      </c>
      <c r="B7" s="72" t="s">
        <v>20</v>
      </c>
      <c r="C7" s="73"/>
      <c r="D7" s="73"/>
      <c r="E7" s="73"/>
      <c r="F7" s="73">
        <v>1442.1908736001592</v>
      </c>
      <c r="G7" s="73">
        <v>1196.3133640835385</v>
      </c>
      <c r="H7" s="73">
        <v>767.84313730748352</v>
      </c>
      <c r="I7" s="73">
        <v>3019.6078425996229</v>
      </c>
      <c r="J7" s="73">
        <v>1051.5071366279346</v>
      </c>
      <c r="K7" s="40"/>
      <c r="L7" s="40"/>
      <c r="M7" s="40"/>
      <c r="N7" s="40">
        <v>0.60747283651260675</v>
      </c>
      <c r="O7" s="40">
        <v>0.5632066777349769</v>
      </c>
      <c r="P7" s="40">
        <v>0.40504475040858007</v>
      </c>
      <c r="Q7" s="40">
        <v>0.62903070928571458</v>
      </c>
      <c r="R7" s="40">
        <v>0.54274117669503086</v>
      </c>
    </row>
    <row r="8" spans="1:18" x14ac:dyDescent="0.25">
      <c r="A8" s="70" t="s">
        <v>41</v>
      </c>
      <c r="B8" s="72" t="s">
        <v>20</v>
      </c>
      <c r="C8" s="73"/>
      <c r="D8" s="73"/>
      <c r="E8" s="73"/>
      <c r="F8" s="73">
        <v>1229.0735985156709</v>
      </c>
      <c r="G8" s="73">
        <v>1198.297872387915</v>
      </c>
      <c r="H8" s="73">
        <v>860.44444452457958</v>
      </c>
      <c r="I8" s="73">
        <v>3149.0196092232563</v>
      </c>
      <c r="J8" s="73">
        <v>1040.245585545309</v>
      </c>
      <c r="K8" s="40"/>
      <c r="L8" s="40"/>
      <c r="M8" s="40"/>
      <c r="N8" s="40">
        <v>0.60250955056184929</v>
      </c>
      <c r="O8" s="40">
        <v>0.51820092066761358</v>
      </c>
      <c r="P8" s="40">
        <v>0.39684794653925642</v>
      </c>
      <c r="Q8" s="40">
        <v>0.55470835174346222</v>
      </c>
      <c r="R8" s="40">
        <v>0.53479183504209959</v>
      </c>
    </row>
    <row r="9" spans="1:18" x14ac:dyDescent="0.25">
      <c r="A9" s="70" t="s">
        <v>40</v>
      </c>
      <c r="B9" t="s">
        <v>21</v>
      </c>
      <c r="C9" s="73"/>
      <c r="D9" s="73"/>
      <c r="E9" s="73"/>
      <c r="F9" s="73">
        <v>988.7027483508175</v>
      </c>
      <c r="G9" s="73">
        <v>1118.6440685205857</v>
      </c>
      <c r="H9" s="73"/>
      <c r="I9" s="73">
        <v>1298.3606559656675</v>
      </c>
      <c r="J9" s="73">
        <v>586.63029706016221</v>
      </c>
      <c r="K9" s="40"/>
      <c r="L9" s="40"/>
      <c r="M9" s="40"/>
      <c r="N9" s="40">
        <v>0.46955450395046405</v>
      </c>
      <c r="O9" s="40">
        <v>0.51950040000000031</v>
      </c>
      <c r="P9" s="40"/>
      <c r="Q9" s="40">
        <v>0.64604026388888858</v>
      </c>
      <c r="R9" s="40">
        <v>0.25801641533430519</v>
      </c>
    </row>
    <row r="10" spans="1:18" x14ac:dyDescent="0.25">
      <c r="A10" s="70" t="s">
        <v>40</v>
      </c>
      <c r="B10" t="s">
        <v>21</v>
      </c>
      <c r="C10" s="73"/>
      <c r="D10" s="73"/>
      <c r="E10" s="73"/>
      <c r="F10" s="73">
        <v>937.64678688593972</v>
      </c>
      <c r="G10" s="73">
        <v>1199.9999995174055</v>
      </c>
      <c r="H10" s="73"/>
      <c r="I10" s="73">
        <v>1333.3333327971172</v>
      </c>
      <c r="J10" s="73">
        <v>910.28839174872871</v>
      </c>
      <c r="K10" s="40"/>
      <c r="L10" s="40"/>
      <c r="M10" s="40"/>
      <c r="N10" s="40">
        <v>0.47585143485920478</v>
      </c>
      <c r="O10" s="40">
        <v>0.48217488661616181</v>
      </c>
      <c r="P10" s="40"/>
      <c r="Q10" s="40">
        <v>0.63826565613636344</v>
      </c>
      <c r="R10" s="40">
        <v>0.35611711584826417</v>
      </c>
    </row>
    <row r="11" spans="1:18" x14ac:dyDescent="0.25">
      <c r="A11" s="70" t="s">
        <v>40</v>
      </c>
      <c r="B11" t="s">
        <v>21</v>
      </c>
      <c r="C11" s="73"/>
      <c r="D11" s="73"/>
      <c r="E11" s="73"/>
      <c r="F11" s="73">
        <v>1303.6228832664874</v>
      </c>
      <c r="G11" s="73">
        <v>1246.6666665215355</v>
      </c>
      <c r="H11" s="73"/>
      <c r="I11" s="73">
        <v>1466.6666664959241</v>
      </c>
      <c r="J11" s="73">
        <v>659.95908442316897</v>
      </c>
      <c r="K11" s="40"/>
      <c r="L11" s="40"/>
      <c r="M11" s="40"/>
      <c r="N11" s="40">
        <v>0.53504957226632377</v>
      </c>
      <c r="O11" s="40">
        <v>0.4017699534759353</v>
      </c>
      <c r="P11" s="40"/>
      <c r="Q11" s="40">
        <v>0.61374946090909066</v>
      </c>
      <c r="R11" s="40">
        <v>0.29701710040884655</v>
      </c>
    </row>
    <row r="12" spans="1:18" x14ac:dyDescent="0.25">
      <c r="A12" s="70" t="s">
        <v>41</v>
      </c>
      <c r="B12" t="s">
        <v>21</v>
      </c>
      <c r="C12" s="73"/>
      <c r="D12" s="73"/>
      <c r="E12" s="73"/>
      <c r="F12" s="73">
        <v>1199.9256088421678</v>
      </c>
      <c r="G12" s="73">
        <v>1025.2427184419669</v>
      </c>
      <c r="H12" s="73"/>
      <c r="I12" s="73">
        <v>1539.9999998207204</v>
      </c>
      <c r="J12" s="73">
        <v>721.26675914303257</v>
      </c>
      <c r="K12" s="40"/>
      <c r="L12" s="40"/>
      <c r="M12" s="40"/>
      <c r="N12" s="40">
        <v>0.55408988191600728</v>
      </c>
      <c r="O12" s="40">
        <v>0.36534998087121184</v>
      </c>
      <c r="P12" s="40"/>
      <c r="Q12" s="40">
        <v>0.6556909502164503</v>
      </c>
      <c r="R12" s="40">
        <v>0.34541421014411222</v>
      </c>
    </row>
    <row r="13" spans="1:18" x14ac:dyDescent="0.25">
      <c r="A13" s="70" t="s">
        <v>41</v>
      </c>
      <c r="B13" t="s">
        <v>21</v>
      </c>
      <c r="C13" s="73"/>
      <c r="D13" s="73"/>
      <c r="E13" s="73"/>
      <c r="F13" s="73">
        <v>1274.3112404759424</v>
      </c>
      <c r="G13" s="73">
        <v>1040.00000057234</v>
      </c>
      <c r="H13" s="73"/>
      <c r="I13" s="73">
        <v>1066.6666662376938</v>
      </c>
      <c r="J13" s="73">
        <v>953.2742330556905</v>
      </c>
      <c r="K13" s="40"/>
      <c r="L13" s="40"/>
      <c r="M13" s="40"/>
      <c r="N13" s="40">
        <v>0.55996302991863367</v>
      </c>
      <c r="O13" s="40">
        <v>0.41996551118881226</v>
      </c>
      <c r="P13" s="40"/>
      <c r="Q13" s="40">
        <v>0.53287081363636457</v>
      </c>
      <c r="R13" s="40">
        <v>0.43997521637267512</v>
      </c>
    </row>
    <row r="14" spans="1:18" x14ac:dyDescent="0.25">
      <c r="A14" s="70" t="s">
        <v>41</v>
      </c>
      <c r="B14" t="s">
        <v>21</v>
      </c>
      <c r="C14" s="73"/>
      <c r="D14" s="73"/>
      <c r="E14" s="73"/>
      <c r="F14" s="73">
        <v>793.39343505733245</v>
      </c>
      <c r="G14" s="73">
        <v>1021.4285711567773</v>
      </c>
      <c r="H14" s="73"/>
      <c r="I14" s="73">
        <v>1466.6666664959241</v>
      </c>
      <c r="J14" s="73">
        <v>776.42245255650153</v>
      </c>
      <c r="K14" s="40"/>
      <c r="L14" s="40"/>
      <c r="M14" s="40"/>
      <c r="N14" s="40">
        <v>0.35194760430223887</v>
      </c>
      <c r="O14" s="40">
        <v>0.22751069615384559</v>
      </c>
      <c r="P14" s="40"/>
      <c r="Q14" s="40">
        <v>0.71135256181818129</v>
      </c>
      <c r="R14" s="40">
        <v>0.35686196348477739</v>
      </c>
    </row>
    <row r="15" spans="1:18" x14ac:dyDescent="0.25">
      <c r="A15" s="70" t="s">
        <v>40</v>
      </c>
      <c r="B15" t="s">
        <v>22</v>
      </c>
      <c r="C15" s="73"/>
      <c r="D15" s="73"/>
      <c r="E15" s="73"/>
      <c r="F15" s="73">
        <v>465.85347138624184</v>
      </c>
      <c r="G15" s="73">
        <v>1257.1428582195801</v>
      </c>
      <c r="H15" s="73">
        <v>580.21978006538825</v>
      </c>
      <c r="I15" s="73">
        <v>628.57142910979007</v>
      </c>
      <c r="J15" s="73">
        <v>209.51082042044052</v>
      </c>
      <c r="K15" s="40"/>
      <c r="L15" s="40"/>
      <c r="M15" s="40"/>
      <c r="N15" s="40">
        <v>0.34635083502665381</v>
      </c>
      <c r="O15" s="40">
        <v>0.36077849431818221</v>
      </c>
      <c r="P15" s="40">
        <v>0.40958158219696966</v>
      </c>
      <c r="Q15" s="40">
        <v>0.4499917670454544</v>
      </c>
      <c r="R15" s="40">
        <v>9.2156023272379095E-2</v>
      </c>
    </row>
    <row r="16" spans="1:18" x14ac:dyDescent="0.25">
      <c r="A16" s="70" t="s">
        <v>40</v>
      </c>
      <c r="B16" t="s">
        <v>22</v>
      </c>
      <c r="C16" s="73"/>
      <c r="D16" s="73"/>
      <c r="E16" s="73"/>
      <c r="F16" s="73">
        <v>570.33501142908563</v>
      </c>
      <c r="G16" s="73">
        <v>1140.7407410063402</v>
      </c>
      <c r="H16" s="73">
        <v>488.88888900271718</v>
      </c>
      <c r="I16" s="73">
        <v>926.31578951908944</v>
      </c>
      <c r="J16" s="73">
        <v>239.98512149413321</v>
      </c>
      <c r="K16" s="40"/>
      <c r="L16" s="40"/>
      <c r="M16" s="40"/>
      <c r="N16" s="40">
        <v>0.39094870368653756</v>
      </c>
      <c r="O16" s="40">
        <v>0.3229030811688311</v>
      </c>
      <c r="P16" s="40">
        <v>0.32770791500000024</v>
      </c>
      <c r="Q16" s="40">
        <v>0.61471471969696967</v>
      </c>
      <c r="R16" s="40">
        <v>0.24864699775187227</v>
      </c>
    </row>
    <row r="17" spans="1:18" x14ac:dyDescent="0.25">
      <c r="A17" s="70" t="s">
        <v>40</v>
      </c>
      <c r="B17" t="s">
        <v>22</v>
      </c>
      <c r="C17" s="73"/>
      <c r="D17" s="73"/>
      <c r="E17" s="73"/>
      <c r="F17" s="73">
        <v>649.14008322872587</v>
      </c>
      <c r="G17" s="73">
        <v>1178.5714282578199</v>
      </c>
      <c r="H17" s="73">
        <v>465.88235291565371</v>
      </c>
      <c r="I17" s="73">
        <v>959.9999994310466</v>
      </c>
      <c r="J17" s="73">
        <v>354.81671225933235</v>
      </c>
      <c r="K17" s="40"/>
      <c r="L17" s="40"/>
      <c r="M17" s="40"/>
      <c r="N17" s="40">
        <v>0.3366059258582223</v>
      </c>
      <c r="O17" s="40">
        <v>0.282228744242425</v>
      </c>
      <c r="P17" s="40">
        <v>0.30386832878787912</v>
      </c>
      <c r="Q17" s="40">
        <v>0.62400813939393796</v>
      </c>
      <c r="R17" s="40">
        <v>0.27096644898143007</v>
      </c>
    </row>
    <row r="18" spans="1:18" x14ac:dyDescent="0.25">
      <c r="A18" s="70" t="s">
        <v>41</v>
      </c>
      <c r="B18" t="s">
        <v>22</v>
      </c>
      <c r="C18" s="73"/>
      <c r="D18" s="73"/>
      <c r="E18" s="73"/>
      <c r="F18" s="73">
        <v>908.33078319969627</v>
      </c>
      <c r="G18" s="73">
        <v>1037.7358495717488</v>
      </c>
      <c r="H18" s="73">
        <v>410.66666670491298</v>
      </c>
      <c r="I18" s="73">
        <v>219.99999997438863</v>
      </c>
      <c r="J18" s="73">
        <v>325.90572081662384</v>
      </c>
      <c r="K18" s="40"/>
      <c r="L18" s="40"/>
      <c r="M18" s="40"/>
      <c r="N18" s="40">
        <v>0.47550952806453817</v>
      </c>
      <c r="O18" s="40">
        <v>0.28074260163636389</v>
      </c>
      <c r="P18" s="40">
        <v>0.28433043279220666</v>
      </c>
      <c r="Q18" s="40">
        <v>0.10323243030302834</v>
      </c>
      <c r="R18" s="40">
        <v>0.12110445651423296</v>
      </c>
    </row>
    <row r="19" spans="1:18" x14ac:dyDescent="0.25">
      <c r="A19" s="70" t="s">
        <v>41</v>
      </c>
      <c r="B19" t="s">
        <v>22</v>
      </c>
      <c r="C19" s="73"/>
      <c r="D19" s="73"/>
      <c r="E19" s="73"/>
      <c r="F19" s="73">
        <v>949.58141681557333</v>
      </c>
      <c r="G19" s="73">
        <v>1026.6666665471469</v>
      </c>
      <c r="H19" s="73">
        <v>413.14553996165131</v>
      </c>
      <c r="I19" s="73">
        <v>306.97674423258746</v>
      </c>
      <c r="J19" s="73">
        <v>745.71647934908128</v>
      </c>
      <c r="K19" s="40"/>
      <c r="L19" s="40"/>
      <c r="M19" s="40"/>
      <c r="N19" s="40">
        <v>0.39251141598612183</v>
      </c>
      <c r="O19" s="40">
        <v>0.28737851655844171</v>
      </c>
      <c r="P19" s="40">
        <v>0.33214412386363584</v>
      </c>
      <c r="Q19" s="40">
        <v>7.831258939393923E-2</v>
      </c>
      <c r="R19" s="40">
        <v>0.30184231443820642</v>
      </c>
    </row>
    <row r="20" spans="1:18" x14ac:dyDescent="0.25">
      <c r="A20" s="70" t="s">
        <v>41</v>
      </c>
      <c r="B20" t="s">
        <v>22</v>
      </c>
      <c r="C20" s="73"/>
      <c r="D20" s="73"/>
      <c r="E20" s="73"/>
      <c r="F20" s="73">
        <v>671.144831414176</v>
      </c>
      <c r="G20" s="73">
        <v>586.66666659836972</v>
      </c>
      <c r="H20" s="73">
        <v>537.77777752735551</v>
      </c>
      <c r="I20" s="73">
        <v>239.99999985776165</v>
      </c>
      <c r="J20" s="73">
        <v>799.95040589478356</v>
      </c>
      <c r="K20" s="40"/>
      <c r="L20" s="40"/>
      <c r="M20" s="40"/>
      <c r="N20" s="40">
        <v>0.35905286994095365</v>
      </c>
      <c r="O20" s="40">
        <v>0.16249749375000103</v>
      </c>
      <c r="P20" s="40">
        <v>0.36424934628099148</v>
      </c>
      <c r="Q20" s="40">
        <v>0.36359575757575857</v>
      </c>
      <c r="R20" s="40">
        <v>0.19107532809482855</v>
      </c>
    </row>
    <row r="27" spans="1:18" x14ac:dyDescent="0.25">
      <c r="A27" s="70"/>
      <c r="B27" s="72"/>
      <c r="C27" s="73"/>
      <c r="D27" s="73"/>
      <c r="E27" s="73"/>
      <c r="F27" s="73"/>
      <c r="G27" s="73"/>
      <c r="H27" s="73"/>
      <c r="I27" s="73"/>
      <c r="J27" s="73"/>
      <c r="K27" s="40"/>
      <c r="L27" s="40"/>
      <c r="M27" s="40"/>
      <c r="N27" s="40"/>
      <c r="O27" s="40"/>
      <c r="P27" s="40"/>
      <c r="Q27" s="40"/>
      <c r="R27" s="40"/>
    </row>
    <row r="28" spans="1:18" x14ac:dyDescent="0.25">
      <c r="A28" s="70"/>
      <c r="B28" s="72"/>
      <c r="C28" s="73"/>
      <c r="D28" s="73"/>
      <c r="E28" s="73"/>
      <c r="F28" s="73"/>
      <c r="G28" s="73"/>
      <c r="H28" s="73"/>
      <c r="I28" s="73"/>
      <c r="J28" s="73"/>
      <c r="K28" s="40"/>
      <c r="L28" s="40"/>
      <c r="M28" s="40"/>
      <c r="N28" s="40"/>
      <c r="O28" s="40"/>
      <c r="P28" s="40"/>
      <c r="Q28" s="40"/>
      <c r="R28" s="40"/>
    </row>
    <row r="29" spans="1:18" x14ac:dyDescent="0.25">
      <c r="A29" s="70"/>
      <c r="B29" s="72"/>
      <c r="C29" s="73"/>
      <c r="D29" s="73"/>
      <c r="E29" s="73"/>
      <c r="F29" s="73"/>
      <c r="G29" s="73"/>
      <c r="H29" s="73"/>
      <c r="I29" s="73"/>
      <c r="J29" s="73"/>
      <c r="K29" s="40"/>
      <c r="L29" s="40"/>
      <c r="M29" s="40"/>
      <c r="N29" s="40"/>
      <c r="O29" s="40"/>
      <c r="P29" s="40"/>
      <c r="Q29" s="40"/>
      <c r="R29" s="40"/>
    </row>
    <row r="30" spans="1:18" x14ac:dyDescent="0.25">
      <c r="A30" s="70"/>
      <c r="B30" s="72"/>
      <c r="C30" s="73"/>
      <c r="D30" s="73"/>
      <c r="E30" s="73"/>
      <c r="F30" s="73"/>
      <c r="G30" s="73"/>
      <c r="H30" s="73"/>
      <c r="I30" s="73"/>
      <c r="J30" s="73"/>
      <c r="K30" s="40"/>
      <c r="L30" s="40"/>
      <c r="M30" s="40"/>
      <c r="N30" s="40"/>
      <c r="O30" s="40"/>
      <c r="P30" s="40"/>
      <c r="Q30" s="40"/>
      <c r="R30" s="40"/>
    </row>
    <row r="31" spans="1:18" x14ac:dyDescent="0.25">
      <c r="A31" s="70"/>
      <c r="B31" s="72"/>
      <c r="C31" s="73"/>
      <c r="D31" s="73"/>
      <c r="E31" s="73"/>
      <c r="F31" s="73"/>
      <c r="G31" s="73"/>
      <c r="H31" s="73"/>
      <c r="I31" s="73"/>
      <c r="J31" s="73"/>
      <c r="K31" s="40"/>
      <c r="L31" s="40"/>
      <c r="M31" s="40"/>
      <c r="N31" s="40"/>
      <c r="O31" s="40"/>
      <c r="P31" s="40"/>
      <c r="Q31" s="40"/>
      <c r="R31" s="40"/>
    </row>
    <row r="32" spans="1:18" x14ac:dyDescent="0.25">
      <c r="A32" s="70"/>
      <c r="B32" s="72"/>
      <c r="C32" s="73"/>
      <c r="D32" s="73"/>
      <c r="E32" s="73"/>
      <c r="F32" s="73"/>
      <c r="G32" s="73"/>
      <c r="H32" s="73"/>
      <c r="I32" s="73"/>
      <c r="J32" s="73"/>
      <c r="K32" s="40"/>
      <c r="L32" s="40"/>
      <c r="M32" s="40"/>
      <c r="N32" s="40"/>
      <c r="O32" s="40"/>
      <c r="P32" s="40"/>
      <c r="Q32" s="40"/>
      <c r="R32" s="40"/>
    </row>
    <row r="33" spans="1:18" x14ac:dyDescent="0.25">
      <c r="A33" s="70"/>
      <c r="B33" s="72"/>
      <c r="C33" s="73"/>
      <c r="D33" s="73"/>
      <c r="E33" s="73"/>
      <c r="F33" s="73"/>
      <c r="G33" s="73"/>
      <c r="H33" s="73"/>
      <c r="I33" s="73"/>
      <c r="J33" s="73"/>
      <c r="K33" s="40"/>
      <c r="L33" s="40"/>
      <c r="M33" s="40"/>
      <c r="N33" s="40"/>
      <c r="O33" s="40"/>
      <c r="P33" s="40"/>
      <c r="Q33" s="40"/>
      <c r="R33" s="40"/>
    </row>
    <row r="35" spans="1:18" x14ac:dyDescent="0.25">
      <c r="A35" s="71"/>
      <c r="B35" s="72"/>
      <c r="C35" s="73"/>
      <c r="D35" s="73"/>
      <c r="E35" s="73"/>
      <c r="F35" s="73"/>
      <c r="G35" s="73"/>
      <c r="H35" s="73"/>
      <c r="I35" s="73"/>
      <c r="J35" s="73"/>
      <c r="K35" s="40"/>
      <c r="L35" s="40"/>
      <c r="M35" s="40"/>
      <c r="N35" s="40"/>
      <c r="O35" s="40"/>
      <c r="P35" s="40"/>
      <c r="Q35" s="40"/>
      <c r="R35" s="40"/>
    </row>
    <row r="36" spans="1:18" x14ac:dyDescent="0.25">
      <c r="A36" s="71"/>
      <c r="B36" s="72"/>
      <c r="C36" s="73"/>
      <c r="D36" s="73"/>
      <c r="E36" s="73"/>
      <c r="F36" s="73"/>
      <c r="G36" s="73"/>
      <c r="H36" s="73"/>
      <c r="I36" s="73"/>
      <c r="J36" s="73"/>
      <c r="K36" s="40"/>
      <c r="L36" s="40"/>
      <c r="M36" s="40"/>
      <c r="N36" s="40"/>
      <c r="O36" s="40"/>
      <c r="P36" s="40"/>
      <c r="Q36" s="40"/>
      <c r="R36" s="40"/>
    </row>
    <row r="37" spans="1:18" x14ac:dyDescent="0.25">
      <c r="A37" s="71"/>
      <c r="B37" s="72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</row>
    <row r="38" spans="1:18" x14ac:dyDescent="0.25">
      <c r="A38" s="71"/>
      <c r="B38" s="72"/>
      <c r="C38" s="73"/>
      <c r="D38" s="73"/>
      <c r="E38" s="73"/>
      <c r="F38" s="73"/>
      <c r="G38" s="73"/>
      <c r="H38" s="73"/>
      <c r="I38" s="73"/>
      <c r="J38" s="73"/>
      <c r="K38" s="40"/>
      <c r="L38" s="40"/>
      <c r="M38" s="40"/>
      <c r="N38" s="40"/>
      <c r="O38" s="40"/>
      <c r="P38" s="40"/>
      <c r="Q38" s="40"/>
      <c r="R38" s="40"/>
    </row>
    <row r="39" spans="1:18" x14ac:dyDescent="0.25">
      <c r="A39" s="71"/>
      <c r="B39" s="72"/>
      <c r="C39" s="73"/>
      <c r="D39" s="73"/>
      <c r="E39" s="73"/>
      <c r="F39" s="73"/>
      <c r="G39" s="73"/>
      <c r="H39" s="73"/>
      <c r="I39" s="73"/>
      <c r="J39" s="73"/>
      <c r="K39" s="40"/>
      <c r="L39" s="40"/>
      <c r="M39" s="40"/>
      <c r="N39" s="40"/>
      <c r="O39" s="40"/>
      <c r="P39" s="40"/>
      <c r="Q39" s="40"/>
      <c r="R39" s="40"/>
    </row>
    <row r="40" spans="1:18" x14ac:dyDescent="0.25">
      <c r="A40" s="71"/>
      <c r="B40" s="72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</row>
    <row r="41" spans="1:18" x14ac:dyDescent="0.25">
      <c r="A41" s="71"/>
      <c r="B41" s="72"/>
      <c r="C41" s="73"/>
      <c r="D41" s="73"/>
      <c r="E41" s="73"/>
      <c r="F41" s="73"/>
      <c r="G41" s="73"/>
      <c r="H41" s="73"/>
      <c r="I41" s="73"/>
      <c r="J41" s="73"/>
      <c r="K41" s="40"/>
      <c r="L41" s="40"/>
      <c r="M41" s="40"/>
      <c r="N41" s="40"/>
      <c r="O41" s="40"/>
      <c r="P41" s="40"/>
      <c r="Q41" s="40"/>
      <c r="R41" s="40"/>
    </row>
    <row r="42" spans="1:18" x14ac:dyDescent="0.25">
      <c r="A42" s="71"/>
      <c r="B42" s="72"/>
      <c r="C42" s="73"/>
      <c r="D42" s="73"/>
      <c r="E42" s="73"/>
      <c r="F42" s="73"/>
      <c r="G42" s="73"/>
      <c r="H42" s="73"/>
      <c r="I42" s="73"/>
      <c r="J42" s="73"/>
      <c r="K42" s="40"/>
      <c r="L42" s="40"/>
      <c r="M42" s="40"/>
      <c r="N42" s="40"/>
      <c r="O42" s="40"/>
      <c r="P42" s="40"/>
      <c r="Q42" s="40"/>
      <c r="R42" s="40"/>
    </row>
    <row r="43" spans="1:18" x14ac:dyDescent="0.25">
      <c r="A43" s="71"/>
      <c r="B43" s="72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</row>
    <row r="44" spans="1:18" x14ac:dyDescent="0.25">
      <c r="A44" s="71"/>
      <c r="B44" s="72"/>
      <c r="C44" s="73"/>
      <c r="D44" s="73"/>
      <c r="E44" s="73"/>
      <c r="F44" s="73"/>
      <c r="G44" s="73"/>
      <c r="H44" s="73"/>
      <c r="I44" s="73"/>
      <c r="J44" s="73"/>
      <c r="K44" s="40"/>
      <c r="L44" s="40"/>
      <c r="M44" s="40"/>
      <c r="N44" s="40"/>
      <c r="O44" s="40"/>
      <c r="P44" s="40"/>
      <c r="Q44" s="40"/>
      <c r="R44" s="40"/>
    </row>
    <row r="45" spans="1:18" x14ac:dyDescent="0.25">
      <c r="A45" s="71"/>
      <c r="B45" s="72"/>
      <c r="C45" s="73"/>
      <c r="D45" s="73"/>
      <c r="E45" s="73"/>
      <c r="F45" s="73"/>
      <c r="G45" s="73"/>
      <c r="H45" s="73"/>
      <c r="I45" s="73"/>
      <c r="J45" s="73"/>
      <c r="K45" s="40"/>
      <c r="L45" s="40"/>
      <c r="M45" s="40"/>
      <c r="N45" s="40"/>
      <c r="O45" s="40"/>
      <c r="P45" s="40"/>
      <c r="Q45" s="40"/>
      <c r="R45" s="40"/>
    </row>
    <row r="46" spans="1:18" x14ac:dyDescent="0.25">
      <c r="A46" s="71"/>
      <c r="B46" s="72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</row>
    <row r="47" spans="1:18" x14ac:dyDescent="0.25">
      <c r="A47" s="71"/>
      <c r="C47" s="73"/>
      <c r="D47" s="73"/>
      <c r="E47" s="73"/>
      <c r="F47" s="73"/>
      <c r="G47" s="73"/>
      <c r="H47" s="73"/>
      <c r="I47" s="73"/>
      <c r="J47" s="73"/>
      <c r="K47" s="40"/>
      <c r="L47" s="40"/>
      <c r="M47" s="40"/>
      <c r="N47" s="40"/>
      <c r="O47" s="40"/>
      <c r="P47" s="40"/>
      <c r="Q47" s="40"/>
      <c r="R47" s="40"/>
    </row>
    <row r="48" spans="1:18" x14ac:dyDescent="0.25">
      <c r="A48" s="71"/>
      <c r="C48" s="73"/>
      <c r="D48" s="73"/>
      <c r="E48" s="73"/>
      <c r="F48" s="73"/>
      <c r="G48" s="73"/>
      <c r="H48" s="73"/>
      <c r="I48" s="73"/>
      <c r="J48" s="73"/>
      <c r="K48" s="40"/>
      <c r="L48" s="40"/>
      <c r="M48" s="40"/>
      <c r="N48" s="40"/>
      <c r="O48" s="40"/>
      <c r="P48" s="40"/>
      <c r="Q48" s="40"/>
      <c r="R48" s="40"/>
    </row>
    <row r="49" spans="1:18" x14ac:dyDescent="0.25">
      <c r="A49" s="71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</row>
    <row r="50" spans="1:18" x14ac:dyDescent="0.25">
      <c r="A50" s="71"/>
      <c r="C50" s="73"/>
      <c r="D50" s="73"/>
      <c r="E50" s="73"/>
      <c r="F50" s="73"/>
      <c r="G50" s="73"/>
      <c r="H50" s="73"/>
      <c r="I50" s="73"/>
      <c r="J50" s="73"/>
      <c r="K50" s="40"/>
      <c r="L50" s="40"/>
      <c r="M50" s="40"/>
      <c r="N50" s="40"/>
      <c r="O50" s="40"/>
      <c r="P50" s="40"/>
      <c r="Q50" s="40"/>
      <c r="R50" s="40"/>
    </row>
    <row r="51" spans="1:18" x14ac:dyDescent="0.25">
      <c r="A51" s="71"/>
      <c r="C51" s="73"/>
      <c r="D51" s="73"/>
      <c r="E51" s="73"/>
      <c r="F51" s="73"/>
      <c r="G51" s="73"/>
      <c r="H51" s="73"/>
      <c r="I51" s="73"/>
      <c r="J51" s="73"/>
      <c r="K51" s="40"/>
      <c r="L51" s="40"/>
      <c r="M51" s="40"/>
      <c r="N51" s="40"/>
      <c r="O51" s="40"/>
      <c r="P51" s="40"/>
      <c r="Q51" s="40"/>
      <c r="R51" s="40"/>
    </row>
    <row r="52" spans="1:18" x14ac:dyDescent="0.25">
      <c r="A52" s="71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</row>
    <row r="53" spans="1:18" x14ac:dyDescent="0.25">
      <c r="A53" s="71"/>
      <c r="C53" s="73"/>
      <c r="D53" s="73"/>
      <c r="E53" s="73"/>
      <c r="F53" s="73"/>
      <c r="G53" s="73"/>
      <c r="H53" s="73"/>
      <c r="I53" s="73"/>
      <c r="J53" s="73"/>
      <c r="K53" s="40"/>
      <c r="L53" s="40"/>
      <c r="M53" s="40"/>
      <c r="N53" s="40"/>
      <c r="O53" s="40"/>
      <c r="P53" s="40"/>
      <c r="Q53" s="40"/>
      <c r="R53" s="40"/>
    </row>
    <row r="54" spans="1:18" x14ac:dyDescent="0.25">
      <c r="A54" s="71"/>
      <c r="C54" s="73"/>
      <c r="D54" s="73"/>
      <c r="E54" s="73"/>
      <c r="F54" s="73"/>
      <c r="G54" s="73"/>
      <c r="H54" s="73"/>
      <c r="I54" s="73"/>
      <c r="J54" s="73"/>
      <c r="K54" s="40"/>
      <c r="L54" s="40"/>
      <c r="M54" s="40"/>
      <c r="N54" s="40"/>
      <c r="O54" s="40"/>
      <c r="P54" s="40"/>
      <c r="Q54" s="40"/>
      <c r="R54" s="40"/>
    </row>
    <row r="55" spans="1:18" x14ac:dyDescent="0.25">
      <c r="A55" s="71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</row>
    <row r="56" spans="1:18" x14ac:dyDescent="0.25">
      <c r="A56" s="71"/>
      <c r="C56" s="73"/>
      <c r="D56" s="73"/>
      <c r="E56" s="73"/>
      <c r="F56" s="73"/>
      <c r="G56" s="73"/>
      <c r="H56" s="73"/>
      <c r="I56" s="73"/>
      <c r="J56" s="73"/>
      <c r="K56" s="40"/>
      <c r="L56" s="40"/>
      <c r="M56" s="40"/>
      <c r="N56" s="40"/>
      <c r="O56" s="40"/>
      <c r="P56" s="40"/>
      <c r="Q56" s="40"/>
      <c r="R56" s="40"/>
    </row>
    <row r="57" spans="1:18" x14ac:dyDescent="0.25">
      <c r="A57" s="71"/>
      <c r="C57" s="73"/>
      <c r="D57" s="73"/>
      <c r="E57" s="73"/>
      <c r="F57" s="73"/>
      <c r="G57" s="73"/>
      <c r="H57" s="73"/>
      <c r="I57" s="73"/>
      <c r="J57" s="73"/>
      <c r="K57" s="40"/>
      <c r="L57" s="40"/>
      <c r="M57" s="40"/>
      <c r="N57" s="40"/>
      <c r="O57" s="40"/>
      <c r="P57" s="40"/>
      <c r="Q57" s="40"/>
      <c r="R57" s="40"/>
    </row>
    <row r="58" spans="1:18" x14ac:dyDescent="0.25">
      <c r="A58" s="71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CE18-F0F4-4531-944E-60505DE17065}">
  <sheetPr>
    <tabColor rgb="FF92D050"/>
    <pageSetUpPr fitToPage="1"/>
  </sheetPr>
  <dimension ref="A1:AS41"/>
  <sheetViews>
    <sheetView showGridLines="0" zoomScaleNormal="100" workbookViewId="0">
      <selection activeCell="F1" sqref="F1"/>
    </sheetView>
  </sheetViews>
  <sheetFormatPr defaultColWidth="9.140625" defaultRowHeight="15" x14ac:dyDescent="0.25"/>
  <cols>
    <col min="1" max="11" width="9.140625" style="1"/>
    <col min="12" max="12" width="9.85546875" style="1" customWidth="1"/>
    <col min="13" max="14" width="9.140625" style="1"/>
    <col min="15" max="15" width="10.42578125" style="1" customWidth="1"/>
    <col min="16" max="18" width="9.140625" style="1"/>
    <col min="19" max="19" width="15.28515625" style="1" customWidth="1"/>
    <col min="20" max="20" width="13.42578125" style="1" bestFit="1" customWidth="1"/>
    <col min="21" max="21" width="11.28515625" style="1" bestFit="1" customWidth="1"/>
    <col min="22" max="22" width="9.140625" style="1"/>
    <col min="23" max="23" width="9.28515625" style="1" bestFit="1" customWidth="1"/>
    <col min="24" max="26" width="9.140625" style="1"/>
    <col min="27" max="27" width="10.42578125" style="1" bestFit="1" customWidth="1"/>
    <col min="28" max="28" width="9.140625" style="1"/>
    <col min="29" max="29" width="8" style="1" bestFit="1" customWidth="1"/>
    <col min="30" max="30" width="10.5703125" style="1" bestFit="1" customWidth="1"/>
    <col min="31" max="33" width="9.140625" style="1"/>
    <col min="34" max="34" width="12.7109375" style="1" customWidth="1"/>
    <col min="35" max="35" width="15.28515625" style="1" bestFit="1" customWidth="1"/>
    <col min="36" max="41" width="9" style="1" customWidth="1"/>
    <col min="42" max="16384" width="9.140625" style="1"/>
  </cols>
  <sheetData>
    <row r="1" spans="1:45" x14ac:dyDescent="0.25">
      <c r="F1" s="1" t="s">
        <v>91</v>
      </c>
    </row>
    <row r="2" spans="1:45" ht="15.75" thickBot="1" x14ac:dyDescent="0.3">
      <c r="A2" s="58" t="s">
        <v>63</v>
      </c>
      <c r="E2" s="1" t="s">
        <v>7</v>
      </c>
      <c r="I2" s="1" t="s">
        <v>8</v>
      </c>
      <c r="U2" s="107" t="s">
        <v>77</v>
      </c>
      <c r="AA2" s="2"/>
      <c r="AB2" s="2"/>
      <c r="AC2" s="2"/>
      <c r="AD2" s="2"/>
      <c r="AE2" s="2"/>
      <c r="AF2" s="2"/>
      <c r="AH2" s="2"/>
      <c r="AI2" s="60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15.75" thickBot="1" x14ac:dyDescent="0.3">
      <c r="E3" s="6" t="s">
        <v>40</v>
      </c>
      <c r="F3" s="7" t="s">
        <v>40</v>
      </c>
      <c r="G3" s="8" t="s">
        <v>40</v>
      </c>
      <c r="H3" s="7"/>
      <c r="I3" s="6" t="s">
        <v>41</v>
      </c>
      <c r="J3" s="7" t="s">
        <v>41</v>
      </c>
      <c r="K3" s="8" t="s">
        <v>41</v>
      </c>
      <c r="L3" s="108" t="s">
        <v>43</v>
      </c>
      <c r="M3" s="109" t="s">
        <v>11</v>
      </c>
      <c r="N3" s="110" t="s">
        <v>12</v>
      </c>
      <c r="O3" s="108" t="s">
        <v>44</v>
      </c>
      <c r="P3" s="109" t="s">
        <v>11</v>
      </c>
      <c r="Q3" s="110" t="s">
        <v>12</v>
      </c>
      <c r="U3" s="121" t="s">
        <v>78</v>
      </c>
      <c r="V3" s="121" t="s">
        <v>78</v>
      </c>
      <c r="W3" s="121" t="s">
        <v>78</v>
      </c>
      <c r="X3" s="121" t="s">
        <v>8</v>
      </c>
      <c r="Y3" s="121" t="s">
        <v>8</v>
      </c>
      <c r="Z3" s="121" t="s">
        <v>8</v>
      </c>
      <c r="AA3" s="107" t="s">
        <v>43</v>
      </c>
      <c r="AB3" s="107" t="s">
        <v>11</v>
      </c>
      <c r="AC3" s="107" t="s">
        <v>12</v>
      </c>
      <c r="AD3" s="16" t="s">
        <v>44</v>
      </c>
      <c r="AE3" s="16" t="s">
        <v>11</v>
      </c>
      <c r="AF3" s="16" t="s">
        <v>12</v>
      </c>
      <c r="AH3" s="2"/>
      <c r="AI3" s="2"/>
      <c r="AJ3" s="2"/>
      <c r="AK3" s="2"/>
      <c r="AL3" s="2"/>
      <c r="AM3" s="2"/>
      <c r="AN3" s="2"/>
      <c r="AO3" s="2"/>
      <c r="AP3" s="2"/>
      <c r="AQ3" s="62"/>
      <c r="AR3" s="62"/>
      <c r="AS3" s="2"/>
    </row>
    <row r="4" spans="1:45" ht="15.75" thickBot="1" x14ac:dyDescent="0.3">
      <c r="B4" s="1" t="s">
        <v>36</v>
      </c>
      <c r="C4" s="74"/>
      <c r="D4" s="75" t="s">
        <v>15</v>
      </c>
      <c r="E4" s="76">
        <v>6.7125030458113466E-2</v>
      </c>
      <c r="F4" s="77">
        <v>5.6276247879770327E-2</v>
      </c>
      <c r="G4" s="78">
        <v>5.152924818109015E-2</v>
      </c>
      <c r="H4" s="77"/>
      <c r="I4" s="76">
        <v>5.7054057432888182E-2</v>
      </c>
      <c r="J4" s="77">
        <v>8.6644148745011973E-2</v>
      </c>
      <c r="K4" s="78">
        <v>8.1508387173823818E-2</v>
      </c>
      <c r="L4" s="76">
        <v>5.8310175506324648E-2</v>
      </c>
      <c r="M4" s="79">
        <v>7.9943575352009119E-3</v>
      </c>
      <c r="N4" s="80">
        <v>0.13710055690595202</v>
      </c>
      <c r="O4" s="76">
        <v>7.506886445057466E-2</v>
      </c>
      <c r="P4" s="79">
        <v>1.5811197476547623E-2</v>
      </c>
      <c r="Q4" s="80">
        <v>0.21062257424924438</v>
      </c>
      <c r="S4" s="1" t="s">
        <v>79</v>
      </c>
      <c r="T4" s="122" t="str">
        <f>D4</f>
        <v>High Power</v>
      </c>
      <c r="U4" s="116">
        <f>($U$37*$U$40/12*44)*(E4)/'Power -v- Effic Raw Data'!F9</f>
        <v>9.1345766596998885</v>
      </c>
      <c r="V4" s="116">
        <f>($U$37*$U$40/12*44)*(F4)/'Power -v- Effic Raw Data'!G9</f>
        <v>7.1219524828215626</v>
      </c>
      <c r="W4" s="116">
        <f>($U$37*$U$40/12*44)*(G4)/'Power -v- Effic Raw Data'!H9</f>
        <v>7.5239469559231535</v>
      </c>
      <c r="X4" s="116">
        <f>($U$37*$U$40/12*44)*(I4)/'Power -v- Effic Raw Data'!J9</f>
        <v>9.2020039059796996</v>
      </c>
      <c r="Y4" s="116">
        <f>($U$37*$U$40/12*44)*(J4)/'Power -v- Effic Raw Data'!K9</f>
        <v>10.66085786903758</v>
      </c>
      <c r="Z4" s="116">
        <f>($U$37*$U$40/12*44)*(K4)/'Power -v- Effic Raw Data'!L9</f>
        <v>9.9494318193483888</v>
      </c>
      <c r="AA4" s="76">
        <f>AVERAGE(U4:W4)/100</f>
        <v>7.9268253661482019E-2</v>
      </c>
      <c r="AB4" s="79">
        <f>_xlfn.STDEV.P(U4:W4)/100</f>
        <v>8.6963489634362193E-3</v>
      </c>
      <c r="AC4" s="129">
        <f>AB4/AA4</f>
        <v>0.10970784092928672</v>
      </c>
      <c r="AD4" s="77">
        <f>AVERAGE(X4:Y4)/100</f>
        <v>9.9314308875086396E-2</v>
      </c>
      <c r="AE4" s="79">
        <v>1.5811197476547623E-2</v>
      </c>
      <c r="AF4" s="129">
        <f>AE4/AD4</f>
        <v>0.15920361985737946</v>
      </c>
      <c r="AH4" s="52"/>
      <c r="AI4" s="2"/>
      <c r="AJ4" s="140"/>
      <c r="AK4" s="140"/>
      <c r="AL4" s="140"/>
      <c r="AM4" s="140"/>
      <c r="AN4" s="140"/>
      <c r="AO4" s="140"/>
      <c r="AP4" s="2"/>
      <c r="AQ4" s="2"/>
      <c r="AR4" s="140"/>
      <c r="AS4" s="2"/>
    </row>
    <row r="5" spans="1:45" ht="15.75" thickBot="1" x14ac:dyDescent="0.3">
      <c r="B5" s="1" t="s">
        <v>36</v>
      </c>
      <c r="C5" s="81"/>
      <c r="D5" s="52" t="s">
        <v>16</v>
      </c>
      <c r="E5" s="82">
        <v>4.567101764685208E-2</v>
      </c>
      <c r="F5" s="83">
        <v>2.9389702118865286E-2</v>
      </c>
      <c r="G5" s="84">
        <v>4.0162626456571766E-2</v>
      </c>
      <c r="H5" s="83"/>
      <c r="I5" s="82"/>
      <c r="J5" s="83">
        <v>5.8535467070360163E-2</v>
      </c>
      <c r="K5" s="84">
        <v>5.1988011834239158E-2</v>
      </c>
      <c r="L5" s="82">
        <v>3.8407782074096376E-2</v>
      </c>
      <c r="M5" s="85">
        <v>8.281299290298293E-3</v>
      </c>
      <c r="N5" s="86">
        <v>0.21561513951318492</v>
      </c>
      <c r="O5" s="82">
        <v>5.526173945229966E-2</v>
      </c>
      <c r="P5" s="85">
        <v>4.6297499969765307E-3</v>
      </c>
      <c r="Q5" s="86">
        <v>8.3778578865994574E-2</v>
      </c>
      <c r="S5" s="1" t="s">
        <v>79</v>
      </c>
      <c r="T5" s="123" t="str">
        <f t="shared" ref="T5:T14" si="0">D5</f>
        <v>Medium Power</v>
      </c>
      <c r="U5" s="116">
        <f>($U$37*$U$40/12*44)*(E5)/'Power -v- Effic Raw Data'!F10</f>
        <v>5.5523273492020415</v>
      </c>
      <c r="V5" s="116">
        <f>($U$37*$U$40/12*44)*(F5)/'Power -v- Effic Raw Data'!G10</f>
        <v>3.337440254339243</v>
      </c>
      <c r="W5" s="116">
        <f>($U$37*$U$40/12*44)*(G5)/'Power -v- Effic Raw Data'!H10</f>
        <v>5.0176680082582852</v>
      </c>
      <c r="X5" s="116"/>
      <c r="Y5" s="116">
        <f>($U$37*$U$40/12*44)*(J5)/'Power -v- Effic Raw Data'!K10</f>
        <v>6.7013284375867341</v>
      </c>
      <c r="Z5" s="116">
        <f>($U$37*$U$40/12*44)*(K5)/'Power -v- Effic Raw Data'!L10</f>
        <v>6.2854970417554989</v>
      </c>
      <c r="AA5" s="82">
        <f t="shared" ref="AA5:AA34" si="1">AVERAGE(U5:W5)/100</f>
        <v>4.6358118705998569E-2</v>
      </c>
      <c r="AB5" s="85">
        <f t="shared" ref="AB5:AB34" si="2">_xlfn.STDEV.P(U5:W5)/100</f>
        <v>9.4367783808812257E-3</v>
      </c>
      <c r="AC5" s="130">
        <f>AB5/AA5</f>
        <v>0.20356258287202975</v>
      </c>
      <c r="AD5" s="83">
        <f>AVERAGE(X5:Y5)/100</f>
        <v>6.7013284375867344E-2</v>
      </c>
      <c r="AE5" s="85">
        <v>4.6297499969765307E-3</v>
      </c>
      <c r="AF5" s="130">
        <f>AE5/AD5</f>
        <v>6.908704803974336E-2</v>
      </c>
      <c r="AH5" s="52"/>
      <c r="AI5" s="2"/>
      <c r="AJ5" s="140"/>
      <c r="AK5" s="140"/>
      <c r="AL5" s="140"/>
      <c r="AM5" s="140"/>
      <c r="AN5" s="140"/>
      <c r="AO5" s="140"/>
      <c r="AP5" s="2"/>
      <c r="AQ5" s="2"/>
      <c r="AR5" s="140"/>
      <c r="AS5" s="2"/>
    </row>
    <row r="6" spans="1:45" ht="15.75" thickBot="1" x14ac:dyDescent="0.3">
      <c r="B6" s="1" t="s">
        <v>36</v>
      </c>
      <c r="C6" s="87"/>
      <c r="D6" s="88" t="s">
        <v>17</v>
      </c>
      <c r="E6" s="89">
        <v>3.1935910116716146E-3</v>
      </c>
      <c r="F6" s="90">
        <v>3.0466264985152848E-3</v>
      </c>
      <c r="G6" s="91">
        <v>2.6668917386067801E-3</v>
      </c>
      <c r="H6" s="90"/>
      <c r="I6" s="89">
        <v>1.5639290610627805E-2</v>
      </c>
      <c r="J6" s="90">
        <v>1.9994793007682811E-3</v>
      </c>
      <c r="K6" s="91">
        <v>1.0896626691355486E-2</v>
      </c>
      <c r="L6" s="89">
        <v>2.9690364162645601E-3</v>
      </c>
      <c r="M6" s="92">
        <v>2.7178704293897448E-4</v>
      </c>
      <c r="N6" s="93">
        <v>9.1540488169868414E-2</v>
      </c>
      <c r="O6" s="89">
        <v>9.5117988675838573E-3</v>
      </c>
      <c r="P6" s="92">
        <v>6.924552275653785E-3</v>
      </c>
      <c r="Q6" s="93">
        <v>0.72799607856013548</v>
      </c>
      <c r="S6" s="1" t="s">
        <v>79</v>
      </c>
      <c r="T6" s="123" t="str">
        <f t="shared" si="0"/>
        <v>Low Power</v>
      </c>
      <c r="U6" s="116">
        <f>($U$37*$U$40/12*44)*(E6)/'Power -v- Effic Raw Data'!F11</f>
        <v>0.44213623824800685</v>
      </c>
      <c r="V6" s="116">
        <f>($U$37*$U$40/12*44)*(F6)/'Power -v- Effic Raw Data'!G11</f>
        <v>0.52560664724334305</v>
      </c>
      <c r="W6" s="116">
        <f>($U$37*$U$40/12*44)*(G6)/'Power -v- Effic Raw Data'!H11</f>
        <v>0.34246663500246322</v>
      </c>
      <c r="X6" s="116">
        <f>($U$37*$U$40/12*44)*(I6)/'Power -v- Effic Raw Data'!J11</f>
        <v>3.8089634621734869</v>
      </c>
      <c r="Y6" s="116">
        <f>($U$37*$U$40/12*44)*(J6)/'Power -v- Effic Raw Data'!K11</f>
        <v>0.29814388652250218</v>
      </c>
      <c r="Z6" s="116">
        <f>($U$37*$U$40/12*44)*(K6)/'Power -v- Effic Raw Data'!L11</f>
        <v>6.8433976456544805</v>
      </c>
      <c r="AA6" s="82">
        <f t="shared" si="1"/>
        <v>4.3673650683127103E-3</v>
      </c>
      <c r="AB6" s="85">
        <f t="shared" si="2"/>
        <v>7.4864027166711086E-4</v>
      </c>
      <c r="AC6" s="130">
        <f>AB6/AA6</f>
        <v>0.17141692071927958</v>
      </c>
      <c r="AD6" s="83">
        <f>AVERAGE(X6:Y6)/100</f>
        <v>2.0535536743479948E-2</v>
      </c>
      <c r="AE6" s="85">
        <v>6.924552275653785E-3</v>
      </c>
      <c r="AF6" s="130">
        <f>AE6/AD6</f>
        <v>0.33719850433674869</v>
      </c>
      <c r="AH6" s="52"/>
      <c r="AI6" s="2"/>
      <c r="AJ6" s="140"/>
      <c r="AK6" s="140"/>
      <c r="AL6" s="140"/>
      <c r="AM6" s="140"/>
      <c r="AN6" s="140"/>
      <c r="AO6" s="140"/>
      <c r="AP6" s="2"/>
      <c r="AQ6" s="2"/>
      <c r="AR6" s="140"/>
      <c r="AS6" s="2"/>
    </row>
    <row r="7" spans="1:45" ht="15.75" thickBot="1" x14ac:dyDescent="0.3">
      <c r="C7" s="81"/>
      <c r="D7" s="52"/>
      <c r="E7" s="82"/>
      <c r="F7" s="83"/>
      <c r="G7" s="84"/>
      <c r="H7" s="83"/>
      <c r="I7" s="82"/>
      <c r="J7" s="83"/>
      <c r="K7" s="84"/>
      <c r="L7" s="82"/>
      <c r="M7" s="85"/>
      <c r="N7" s="86"/>
      <c r="O7" s="82"/>
      <c r="P7" s="85"/>
      <c r="Q7" s="86"/>
      <c r="T7" s="134"/>
      <c r="U7" s="135"/>
      <c r="V7" s="135"/>
      <c r="W7" s="135"/>
      <c r="X7" s="135"/>
      <c r="Y7" s="135"/>
      <c r="Z7" s="135"/>
      <c r="AA7" s="136"/>
      <c r="AB7" s="128"/>
      <c r="AC7" s="128"/>
      <c r="AD7" s="136"/>
      <c r="AE7" s="128"/>
      <c r="AF7" s="137"/>
      <c r="AH7" s="52"/>
      <c r="AI7" s="2"/>
      <c r="AJ7" s="24"/>
      <c r="AK7" s="140"/>
      <c r="AL7" s="140"/>
      <c r="AM7" s="140"/>
      <c r="AN7" s="140"/>
      <c r="AO7" s="140"/>
      <c r="AP7" s="2"/>
      <c r="AQ7" s="2"/>
      <c r="AR7" s="140"/>
      <c r="AS7" s="2"/>
    </row>
    <row r="8" spans="1:45" ht="15.75" thickBot="1" x14ac:dyDescent="0.3">
      <c r="B8" s="2" t="s">
        <v>37</v>
      </c>
      <c r="C8" s="74"/>
      <c r="D8" s="75" t="s">
        <v>15</v>
      </c>
      <c r="E8" s="76">
        <v>5.4819460482748571E-2</v>
      </c>
      <c r="F8" s="77">
        <v>5.622245945171124E-2</v>
      </c>
      <c r="G8" s="78">
        <v>5.6063134746419364E-2</v>
      </c>
      <c r="H8" s="77"/>
      <c r="I8" s="76">
        <v>4.4214253900317385E-2</v>
      </c>
      <c r="J8" s="77">
        <v>5.1080620229357505E-2</v>
      </c>
      <c r="K8" s="78">
        <v>4.6819496984580398E-2</v>
      </c>
      <c r="L8" s="76">
        <v>5.5701684893626389E-2</v>
      </c>
      <c r="M8" s="85">
        <v>7.6817056946398604E-4</v>
      </c>
      <c r="N8" s="86">
        <v>1.3790795932492219E-2</v>
      </c>
      <c r="O8" s="76">
        <v>4.7371457038085096E-2</v>
      </c>
      <c r="P8" s="79">
        <v>3.4663008476822459E-3</v>
      </c>
      <c r="Q8" s="80">
        <v>7.3172772475532125E-2</v>
      </c>
      <c r="S8" s="1" t="s">
        <v>80</v>
      </c>
      <c r="T8" s="123" t="str">
        <f t="shared" si="0"/>
        <v>High Power</v>
      </c>
      <c r="U8" s="117">
        <f>($U$37*$U$40/12*44)*(E8)/'Power -v- Effic Raw Data'!F17</f>
        <v>7.8667084317334472</v>
      </c>
      <c r="V8" s="117">
        <f>($U$37*$U$40/12*44)*(F8)/'Power -v- Effic Raw Data'!G17</f>
        <v>7.9951258888332424</v>
      </c>
      <c r="W8" s="117">
        <f>($U$37*$U$40/12*44)*(G8)/'Power -v- Effic Raw Data'!H17</f>
        <v>8.5242876132479122</v>
      </c>
      <c r="X8" s="117">
        <f>($U$37*$U$40/12*44)*(I8)/'Power -v- Effic Raw Data'!J17</f>
        <v>5.4854937342008121</v>
      </c>
      <c r="Y8" s="117">
        <f>($U$37*$U$40/12*44)*(J8)/'Power -v- Effic Raw Data'!K17</f>
        <v>6.5491383435599575</v>
      </c>
      <c r="Z8" s="133">
        <f>($U$37*$U$40/12*44)*(K8)/'Power -v- Effic Raw Data'!L17</f>
        <v>5.696736925259378</v>
      </c>
      <c r="AA8" s="82">
        <f t="shared" si="1"/>
        <v>8.1287073112715338E-2</v>
      </c>
      <c r="AB8" s="85">
        <f t="shared" si="2"/>
        <v>2.845881144224478E-3</v>
      </c>
      <c r="AC8" s="130">
        <f>AB8/AA8</f>
        <v>3.5010254832011055E-2</v>
      </c>
      <c r="AD8" s="82">
        <f>AVERAGE(X8:Y8)/100</f>
        <v>6.0173160388803847E-2</v>
      </c>
      <c r="AE8" s="85">
        <v>3.4663008476822459E-3</v>
      </c>
      <c r="AF8" s="130">
        <f>AE8/AD8</f>
        <v>5.7605431147126601E-2</v>
      </c>
      <c r="AH8" s="52"/>
      <c r="AI8" s="2"/>
      <c r="AJ8" s="140"/>
      <c r="AK8" s="140"/>
      <c r="AL8" s="140"/>
      <c r="AM8" s="140"/>
      <c r="AN8" s="140"/>
      <c r="AO8" s="140"/>
      <c r="AP8" s="2"/>
      <c r="AQ8" s="2"/>
      <c r="AR8" s="140"/>
      <c r="AS8" s="2"/>
    </row>
    <row r="9" spans="1:45" ht="15.75" thickBot="1" x14ac:dyDescent="0.3">
      <c r="B9" s="2" t="s">
        <v>37</v>
      </c>
      <c r="C9" s="81"/>
      <c r="D9" s="52" t="s">
        <v>16</v>
      </c>
      <c r="E9" s="82"/>
      <c r="F9" s="83"/>
      <c r="G9" s="84"/>
      <c r="H9" s="83"/>
      <c r="I9" s="82"/>
      <c r="J9" s="83"/>
      <c r="K9" s="84"/>
      <c r="L9" s="82"/>
      <c r="M9" s="85"/>
      <c r="N9" s="86"/>
      <c r="O9" s="82"/>
      <c r="P9" s="85"/>
      <c r="Q9" s="86"/>
      <c r="S9" s="1" t="s">
        <v>80</v>
      </c>
      <c r="T9" s="123" t="str">
        <f t="shared" si="0"/>
        <v>Medium Power</v>
      </c>
      <c r="U9" s="116"/>
      <c r="V9" s="116"/>
      <c r="W9" s="116"/>
      <c r="X9" s="116"/>
      <c r="Y9" s="116"/>
      <c r="Z9" s="125"/>
      <c r="AA9" s="82"/>
      <c r="AB9" s="85"/>
      <c r="AC9" s="130"/>
      <c r="AD9" s="82"/>
      <c r="AE9" s="85"/>
      <c r="AF9" s="130"/>
      <c r="AH9" s="52"/>
      <c r="AI9" s="2"/>
      <c r="AJ9" s="140"/>
      <c r="AK9" s="140"/>
      <c r="AL9" s="140"/>
      <c r="AM9" s="140"/>
      <c r="AN9" s="140"/>
      <c r="AO9" s="140"/>
      <c r="AP9" s="2"/>
      <c r="AQ9" s="141"/>
      <c r="AR9" s="140"/>
      <c r="AS9" s="2"/>
    </row>
    <row r="10" spans="1:45" ht="15.75" thickBot="1" x14ac:dyDescent="0.3">
      <c r="B10" s="2" t="s">
        <v>37</v>
      </c>
      <c r="C10" s="87"/>
      <c r="D10" s="88" t="s">
        <v>17</v>
      </c>
      <c r="E10" s="89">
        <v>1.1102658171118983E-2</v>
      </c>
      <c r="F10" s="90">
        <v>9.8426131277028692E-3</v>
      </c>
      <c r="G10" s="91">
        <v>1.3021874001121448E-2</v>
      </c>
      <c r="H10" s="90"/>
      <c r="I10" s="89">
        <v>1.0767129233752705E-2</v>
      </c>
      <c r="J10" s="90">
        <v>1.1703323207359567E-2</v>
      </c>
      <c r="K10" s="91">
        <v>1.2774860415249001E-2</v>
      </c>
      <c r="L10" s="89">
        <v>1.1322381766647766E-2</v>
      </c>
      <c r="M10" s="92">
        <v>1.6009790033403432E-3</v>
      </c>
      <c r="N10" s="93">
        <v>0.14139948964239415</v>
      </c>
      <c r="O10" s="89">
        <v>1.1748437618787091E-2</v>
      </c>
      <c r="P10" s="92">
        <v>1.0046256053261667E-3</v>
      </c>
      <c r="Q10" s="93">
        <v>8.5511421852353858E-2</v>
      </c>
      <c r="S10" s="1" t="s">
        <v>80</v>
      </c>
      <c r="T10" s="124" t="str">
        <f t="shared" si="0"/>
        <v>Low Power</v>
      </c>
      <c r="U10" s="116">
        <f>($U$37*$U$40/12*44)*(E10)/'Power -v- Effic Raw Data'!F19</f>
        <v>1.9640034258552836</v>
      </c>
      <c r="V10" s="116">
        <f>($U$37*$U$40/12*44)*(F10)/'Power -v- Effic Raw Data'!G19</f>
        <v>1.7377691275602567</v>
      </c>
      <c r="W10" s="116">
        <f>($U$37*$U$40/12*44)*(G10)/'Power -v- Effic Raw Data'!H19</f>
        <v>2.1327040470395389</v>
      </c>
      <c r="X10" s="116">
        <f>($U$37*$U$40/12*44)*(I10)/'Power -v- Effic Raw Data'!J19</f>
        <v>2.7918214172340967</v>
      </c>
      <c r="Y10" s="116">
        <f>($U$37*$U$40/12*44)*(J10)/'Power -v- Effic Raw Data'!K19</f>
        <v>2.6860706430259613</v>
      </c>
      <c r="Z10" s="125">
        <f>($U$37*$U$40/12*44)*(K10)/'Power -v- Effic Raw Data'!L19</f>
        <v>2.187005798094646</v>
      </c>
      <c r="AA10" s="89">
        <f t="shared" si="1"/>
        <v>1.9448255334850263E-2</v>
      </c>
      <c r="AB10" s="92">
        <f t="shared" si="2"/>
        <v>1.6180078558286966E-3</v>
      </c>
      <c r="AC10" s="131">
        <f>AB10/AA10</f>
        <v>8.3195527206459008E-2</v>
      </c>
      <c r="AD10" s="89">
        <f>AVERAGE(X10:Y10)/100</f>
        <v>2.7389460301300291E-2</v>
      </c>
      <c r="AE10" s="92">
        <v>1.0046256053261667E-3</v>
      </c>
      <c r="AF10" s="131">
        <f>AE10/AD10</f>
        <v>3.6679277148022993E-2</v>
      </c>
      <c r="AH10" s="52"/>
      <c r="AI10" s="2"/>
      <c r="AJ10" s="140"/>
      <c r="AK10" s="140"/>
      <c r="AL10" s="140"/>
      <c r="AM10" s="140"/>
      <c r="AN10" s="140"/>
      <c r="AO10" s="140"/>
      <c r="AP10" s="2"/>
      <c r="AQ10" s="2"/>
      <c r="AR10" s="2"/>
      <c r="AS10" s="2"/>
    </row>
    <row r="11" spans="1:45" ht="15.75" thickBot="1" x14ac:dyDescent="0.3">
      <c r="B11" s="2"/>
      <c r="C11" s="81"/>
      <c r="D11" s="52"/>
      <c r="E11" s="82"/>
      <c r="F11" s="83"/>
      <c r="G11" s="84"/>
      <c r="H11" s="83"/>
      <c r="I11" s="82"/>
      <c r="J11" s="83"/>
      <c r="K11" s="84"/>
      <c r="L11" s="82"/>
      <c r="M11" s="85"/>
      <c r="N11" s="86"/>
      <c r="O11" s="82"/>
      <c r="P11" s="85"/>
      <c r="Q11" s="86"/>
      <c r="T11" s="123"/>
      <c r="U11" s="116"/>
      <c r="V11" s="116"/>
      <c r="W11" s="116"/>
      <c r="X11" s="116"/>
      <c r="Y11" s="116"/>
      <c r="Z11" s="125"/>
      <c r="AA11" s="76"/>
      <c r="AB11" s="79"/>
      <c r="AC11" s="86"/>
      <c r="AD11" s="76"/>
      <c r="AE11" s="85"/>
      <c r="AF11" s="86"/>
      <c r="AH11" s="52"/>
      <c r="AI11" s="2"/>
      <c r="AJ11" s="24"/>
      <c r="AK11" s="140"/>
      <c r="AL11" s="140"/>
      <c r="AM11" s="140"/>
      <c r="AN11" s="140"/>
      <c r="AO11" s="140"/>
      <c r="AP11" s="2"/>
      <c r="AQ11" s="2"/>
      <c r="AR11" s="2"/>
      <c r="AS11" s="2"/>
    </row>
    <row r="12" spans="1:45" ht="15.75" thickBot="1" x14ac:dyDescent="0.3">
      <c r="B12" s="2" t="s">
        <v>38</v>
      </c>
      <c r="C12" s="74"/>
      <c r="D12" s="75" t="s">
        <v>15</v>
      </c>
      <c r="E12" s="76">
        <v>3.5117889708064925E-2</v>
      </c>
      <c r="F12" s="77">
        <v>2.618134937397542E-2</v>
      </c>
      <c r="G12" s="78">
        <v>2.7416257022320652E-2</v>
      </c>
      <c r="H12" s="77"/>
      <c r="I12" s="76">
        <v>4.1164563633563356E-2</v>
      </c>
      <c r="J12" s="77">
        <v>3.3120982552847955E-2</v>
      </c>
      <c r="K12" s="78">
        <v>3.5098624776316915E-2</v>
      </c>
      <c r="L12" s="76">
        <v>2.9571832034786999E-2</v>
      </c>
      <c r="M12" s="79">
        <v>4.8425526338367365E-3</v>
      </c>
      <c r="N12" s="80">
        <v>0.16375558430536774</v>
      </c>
      <c r="O12" s="76">
        <v>3.6461390320909413E-2</v>
      </c>
      <c r="P12" s="79">
        <v>4.1913776491336397E-3</v>
      </c>
      <c r="Q12" s="80">
        <v>0.11495386248971483</v>
      </c>
      <c r="S12" s="1" t="s">
        <v>81</v>
      </c>
      <c r="T12" s="122" t="str">
        <f t="shared" si="0"/>
        <v>High Power</v>
      </c>
      <c r="U12" s="116">
        <f>($U$37*$U$40/12*44)*(E12)/'Power -v- Effic Raw Data'!F17</f>
        <v>5.0394913893407987</v>
      </c>
      <c r="V12" s="116">
        <f>($U$37*$U$40/12*44)*(F12)/'Power -v- Effic Raw Data'!G17</f>
        <v>3.7231239299348671</v>
      </c>
      <c r="W12" s="116">
        <f>($U$37*$U$40/12*44)*(G12)/'Power -v- Effic Raw Data'!H17</f>
        <v>4.1685870972799144</v>
      </c>
      <c r="X12" s="116">
        <f>($U$37*$U$40/12*44)*(I12)/'Power -v- Effic Raw Data'!J17</f>
        <v>5.1071303021897529</v>
      </c>
      <c r="Y12" s="116">
        <f>($U$37*$U$40/12*44)*(J12)/'Power -v- Effic Raw Data'!K17</f>
        <v>4.246500841988019</v>
      </c>
      <c r="Z12" s="125">
        <f>($U$37*$U$40/12*44)*(K12)/'Power -v- Effic Raw Data'!L17</f>
        <v>4.2706061505726831</v>
      </c>
      <c r="AA12" s="76">
        <f t="shared" si="1"/>
        <v>4.3104008055185272E-2</v>
      </c>
      <c r="AB12" s="79">
        <f t="shared" si="2"/>
        <v>5.4668038677639953E-3</v>
      </c>
      <c r="AC12" s="129">
        <f>AB12/AA12</f>
        <v>0.1268282026294387</v>
      </c>
      <c r="AD12" s="76">
        <f>AVERAGE(X12:Y12)/100</f>
        <v>4.6768155720888861E-2</v>
      </c>
      <c r="AE12" s="79">
        <v>4.1913776491336397E-3</v>
      </c>
      <c r="AF12" s="129">
        <f>AE12/AD12</f>
        <v>8.9620332136842701E-2</v>
      </c>
      <c r="AH12" s="52"/>
      <c r="AI12" s="2"/>
      <c r="AJ12" s="140"/>
      <c r="AK12" s="140"/>
      <c r="AL12" s="140"/>
      <c r="AM12" s="140"/>
      <c r="AN12" s="140"/>
      <c r="AO12" s="140"/>
      <c r="AP12" s="2"/>
      <c r="AQ12" s="2"/>
      <c r="AR12" s="2"/>
      <c r="AS12" s="2"/>
    </row>
    <row r="13" spans="1:45" ht="15.75" thickBot="1" x14ac:dyDescent="0.3">
      <c r="B13" s="2" t="s">
        <v>38</v>
      </c>
      <c r="C13" s="81"/>
      <c r="D13" s="52" t="s">
        <v>16</v>
      </c>
      <c r="E13" s="82">
        <v>2.3784820462090094E-2</v>
      </c>
      <c r="F13" s="83">
        <v>2.3096812710489169E-2</v>
      </c>
      <c r="G13" s="84">
        <v>2.1298625829489361E-2</v>
      </c>
      <c r="H13" s="83"/>
      <c r="I13" s="82">
        <v>3.7908298422232915E-2</v>
      </c>
      <c r="J13" s="83">
        <v>2.2962374224753973E-2</v>
      </c>
      <c r="K13" s="84">
        <v>1.5895997369159896E-2</v>
      </c>
      <c r="L13" s="82">
        <v>2.2726753000689538E-2</v>
      </c>
      <c r="M13" s="85">
        <v>1.2837441643123101E-3</v>
      </c>
      <c r="N13" s="86">
        <v>5.6486034950675133E-2</v>
      </c>
      <c r="O13" s="82">
        <v>2.5588890005382264E-2</v>
      </c>
      <c r="P13" s="85">
        <v>1.1238740510937911E-2</v>
      </c>
      <c r="Q13" s="86">
        <v>0.43920390875000825</v>
      </c>
      <c r="S13" s="1" t="s">
        <v>81</v>
      </c>
      <c r="T13" s="123" t="str">
        <f t="shared" si="0"/>
        <v>Medium Power</v>
      </c>
      <c r="U13" s="116"/>
      <c r="V13" s="116"/>
      <c r="W13" s="116"/>
      <c r="X13" s="116"/>
      <c r="Y13" s="116"/>
      <c r="Z13" s="125"/>
      <c r="AA13" s="82"/>
      <c r="AB13" s="85"/>
      <c r="AC13" s="130"/>
      <c r="AD13" s="82"/>
      <c r="AE13" s="85"/>
      <c r="AF13" s="130"/>
      <c r="AH13" s="52"/>
      <c r="AI13" s="2"/>
      <c r="AJ13" s="140"/>
      <c r="AK13" s="140"/>
      <c r="AL13" s="140"/>
      <c r="AM13" s="140"/>
      <c r="AN13" s="140"/>
      <c r="AO13" s="140"/>
      <c r="AP13" s="2"/>
      <c r="AQ13" s="2"/>
      <c r="AR13" s="2"/>
      <c r="AS13" s="2"/>
    </row>
    <row r="14" spans="1:45" ht="15.75" thickBot="1" x14ac:dyDescent="0.3">
      <c r="B14" s="2" t="s">
        <v>38</v>
      </c>
      <c r="C14" s="87"/>
      <c r="D14" s="88" t="s">
        <v>17</v>
      </c>
      <c r="E14" s="89">
        <v>2.5227397042612574E-3</v>
      </c>
      <c r="F14" s="90">
        <v>2.2071810525699717E-3</v>
      </c>
      <c r="G14" s="91">
        <v>4.4437623014626287E-3</v>
      </c>
      <c r="H14" s="90"/>
      <c r="I14" s="89">
        <v>2.8153691649847714E-3</v>
      </c>
      <c r="J14" s="90">
        <v>2.2220277556256668E-3</v>
      </c>
      <c r="K14" s="91">
        <v>3.9238290014576909E-3</v>
      </c>
      <c r="L14" s="89">
        <v>3.0578943527646194E-3</v>
      </c>
      <c r="M14" s="92">
        <v>1.2105233554482238E-3</v>
      </c>
      <c r="N14" s="93">
        <v>0.39586827267390673</v>
      </c>
      <c r="O14" s="89">
        <v>2.9870753073560435E-3</v>
      </c>
      <c r="P14" s="92">
        <v>8.6379634149194855E-4</v>
      </c>
      <c r="Q14" s="93">
        <v>0.289177959244865</v>
      </c>
      <c r="S14" s="1" t="s">
        <v>81</v>
      </c>
      <c r="T14" s="124" t="str">
        <f t="shared" si="0"/>
        <v>Low Power</v>
      </c>
      <c r="U14" s="126">
        <f>($U$37*$U$40/12*44)*(E14)/'Power -v- Effic Raw Data'!F19</f>
        <v>0.4462597465712031</v>
      </c>
      <c r="V14" s="126">
        <f>($U$37*$U$40/12*44)*(F14)/'Power -v- Effic Raw Data'!G19</f>
        <v>0.38969032332445425</v>
      </c>
      <c r="W14" s="126">
        <f>($U$37*$U$40/12*44)*(G14)/'Power -v- Effic Raw Data'!H19</f>
        <v>0.72779308443584245</v>
      </c>
      <c r="X14" s="126">
        <f>($U$37*$U$40/12*44)*(I14)/'Power -v- Effic Raw Data'!J19</f>
        <v>0.73000033356946015</v>
      </c>
      <c r="Y14" s="126">
        <f>($U$37*$U$40/12*44)*(J14)/'Power -v- Effic Raw Data'!K19</f>
        <v>0.50998536198861</v>
      </c>
      <c r="Z14" s="127">
        <f>($U$37*$U$40/12*44)*(K14)/'Power -v- Effic Raw Data'!L19</f>
        <v>0.67174407374944545</v>
      </c>
      <c r="AA14" s="89">
        <f t="shared" si="1"/>
        <v>5.2124771811049983E-3</v>
      </c>
      <c r="AB14" s="92">
        <f t="shared" si="2"/>
        <v>1.4786427599766392E-3</v>
      </c>
      <c r="AC14" s="131">
        <f>AB14/AA14</f>
        <v>0.28367371378366019</v>
      </c>
      <c r="AD14" s="89">
        <f>AVERAGE(X14:Y14)/100</f>
        <v>6.1999284777903511E-3</v>
      </c>
      <c r="AE14" s="92">
        <v>8.6379634149194855E-4</v>
      </c>
      <c r="AF14" s="131">
        <f>AE14/AD14</f>
        <v>0.13932359777798675</v>
      </c>
      <c r="AH14" s="52"/>
      <c r="AI14" s="2"/>
      <c r="AJ14" s="140"/>
      <c r="AK14" s="140"/>
      <c r="AL14" s="140"/>
      <c r="AM14" s="140"/>
      <c r="AN14" s="140"/>
      <c r="AO14" s="140"/>
      <c r="AP14" s="2"/>
      <c r="AQ14" s="2"/>
      <c r="AR14" s="2"/>
      <c r="AS14" s="2"/>
    </row>
    <row r="15" spans="1:45" ht="15.75" thickBot="1" x14ac:dyDescent="0.3">
      <c r="B15" s="2"/>
      <c r="C15" s="81"/>
      <c r="D15" s="52"/>
      <c r="E15" s="82"/>
      <c r="F15" s="83"/>
      <c r="G15" s="84"/>
      <c r="H15" s="83"/>
      <c r="I15" s="82"/>
      <c r="J15" s="83"/>
      <c r="K15" s="84"/>
      <c r="L15" s="82"/>
      <c r="M15" s="85"/>
      <c r="N15" s="86"/>
      <c r="O15" s="82"/>
      <c r="P15" s="85"/>
      <c r="Q15" s="86"/>
      <c r="T15" s="134"/>
      <c r="U15" s="135"/>
      <c r="V15" s="135"/>
      <c r="W15" s="135"/>
      <c r="X15" s="135"/>
      <c r="Y15" s="135"/>
      <c r="Z15" s="135"/>
      <c r="AA15" s="136"/>
      <c r="AB15" s="128"/>
      <c r="AC15" s="128"/>
      <c r="AD15" s="136"/>
      <c r="AE15" s="128"/>
      <c r="AF15" s="137"/>
      <c r="AH15" s="52"/>
      <c r="AI15" s="2"/>
      <c r="AJ15" s="24"/>
      <c r="AK15" s="140"/>
      <c r="AL15" s="140"/>
      <c r="AM15" s="140"/>
      <c r="AN15" s="140"/>
      <c r="AO15" s="140"/>
      <c r="AP15" s="2"/>
      <c r="AQ15" s="2"/>
      <c r="AR15" s="2"/>
      <c r="AS15" s="2"/>
    </row>
    <row r="16" spans="1:45" ht="15.75" thickBot="1" x14ac:dyDescent="0.3">
      <c r="B16" s="2" t="s">
        <v>31</v>
      </c>
      <c r="C16" s="74"/>
      <c r="D16" s="75" t="s">
        <v>15</v>
      </c>
      <c r="E16" s="76">
        <v>4.2779472651177541E-2</v>
      </c>
      <c r="F16" s="77">
        <v>5.448980273711046E-2</v>
      </c>
      <c r="G16" s="78">
        <v>4.1190735164668521E-2</v>
      </c>
      <c r="H16" s="77"/>
      <c r="I16" s="76">
        <v>5.127889592801585E-2</v>
      </c>
      <c r="J16" s="77">
        <v>3.893585013854195E-2</v>
      </c>
      <c r="K16" s="78">
        <v>7.0321148729049945E-2</v>
      </c>
      <c r="L16" s="76">
        <v>4.6153336850985514E-2</v>
      </c>
      <c r="M16" s="79">
        <v>7.2631617979467449E-3</v>
      </c>
      <c r="N16" s="80">
        <v>0.1573702421863275</v>
      </c>
      <c r="O16" s="76">
        <v>5.3511964931869251E-2</v>
      </c>
      <c r="P16" s="79">
        <v>1.5811362679598897E-2</v>
      </c>
      <c r="Q16" s="80">
        <v>0.29547340860552818</v>
      </c>
      <c r="S16" s="1" t="s">
        <v>82</v>
      </c>
      <c r="T16" s="122" t="str">
        <f t="shared" ref="T16:T18" si="3">D16</f>
        <v>High Power</v>
      </c>
      <c r="U16" s="116">
        <f>($U$37*$U$40/12*44)*(E16)/'Power -v- Effic Raw Data'!F33</f>
        <v>5.5344087411244223</v>
      </c>
      <c r="V16" s="116">
        <f>($U$37*$U$40/12*44)*(F16)/'Power -v- Effic Raw Data'!G33</f>
        <v>7.4396032814912436</v>
      </c>
      <c r="W16" s="116">
        <f>($U$37*$U$40/12*44)*(G16)/'Power -v- Effic Raw Data'!H33</f>
        <v>5.4818454925230862</v>
      </c>
      <c r="X16" s="116">
        <f>($U$37*$U$40/12*44)*(I16)/'Power -v- Effic Raw Data'!J33</f>
        <v>6.2560912359185101</v>
      </c>
      <c r="Y16" s="116">
        <f>($U$37*$U$40/12*44)*(J16)/'Power -v- Effic Raw Data'!K33</f>
        <v>4.5923643506142131</v>
      </c>
      <c r="Z16" s="125">
        <f>($U$37*$U$40/12*44)*(K16)/'Power -v- Effic Raw Data'!L33</f>
        <v>8.3624889974444034</v>
      </c>
      <c r="AA16" s="76">
        <f t="shared" si="1"/>
        <v>6.1519525050462508E-2</v>
      </c>
      <c r="AB16" s="79">
        <f t="shared" si="2"/>
        <v>9.1075943231840786E-3</v>
      </c>
      <c r="AC16" s="129">
        <f>AB16/AA16</f>
        <v>0.14804396353374655</v>
      </c>
      <c r="AD16" s="76">
        <f>AVERAGE(X16:Y16)/100</f>
        <v>5.4242277932663611E-2</v>
      </c>
      <c r="AE16" s="79">
        <v>1.5811362679598897E-2</v>
      </c>
      <c r="AF16" s="129">
        <f>AE16/AD16</f>
        <v>0.29149518202806912</v>
      </c>
      <c r="AH16" s="52"/>
      <c r="AI16" s="2"/>
      <c r="AJ16" s="140"/>
      <c r="AK16" s="140"/>
      <c r="AL16" s="140"/>
      <c r="AM16" s="140"/>
      <c r="AN16" s="140"/>
      <c r="AO16" s="140"/>
      <c r="AP16" s="2"/>
      <c r="AQ16" s="2"/>
      <c r="AR16" s="2"/>
      <c r="AS16" s="2"/>
    </row>
    <row r="17" spans="2:45" ht="15.75" thickBot="1" x14ac:dyDescent="0.3">
      <c r="B17" s="2" t="s">
        <v>31</v>
      </c>
      <c r="C17" s="81"/>
      <c r="D17" s="52" t="s">
        <v>16</v>
      </c>
      <c r="E17" s="82">
        <v>9.8391049967924429E-2</v>
      </c>
      <c r="F17" s="83">
        <v>0.11205257384439822</v>
      </c>
      <c r="G17" s="84">
        <v>5.898371920301252E-2</v>
      </c>
      <c r="H17" s="83"/>
      <c r="I17" s="82">
        <v>5.733656603845632E-2</v>
      </c>
      <c r="J17" s="83">
        <v>5.2679078862813221E-2</v>
      </c>
      <c r="K17" s="84">
        <v>9.0802672745995003E-2</v>
      </c>
      <c r="L17" s="82">
        <v>8.9809114338445059E-2</v>
      </c>
      <c r="M17" s="85">
        <v>2.7555635496183447E-2</v>
      </c>
      <c r="N17" s="86">
        <v>0.30682448768329029</v>
      </c>
      <c r="O17" s="82">
        <v>6.6939439215754848E-2</v>
      </c>
      <c r="P17" s="85">
        <v>2.0796958493657272E-2</v>
      </c>
      <c r="Q17" s="86">
        <v>0.31068318972057518</v>
      </c>
      <c r="S17" s="1" t="s">
        <v>82</v>
      </c>
      <c r="T17" s="123" t="str">
        <f t="shared" si="3"/>
        <v>Medium Power</v>
      </c>
      <c r="U17" s="116">
        <f>($U$37*$U$40/12*44)*(E17)/'Power -v- Effic Raw Data'!F34</f>
        <v>15.013540600599539</v>
      </c>
      <c r="V17" s="116">
        <f>($U$37*$U$40/12*44)*(F17)/'Power -v- Effic Raw Data'!G34</f>
        <v>16.871899966148394</v>
      </c>
      <c r="W17" s="116">
        <f>($U$37*$U$40/12*44)*(G17)/'Power -v- Effic Raw Data'!H34</f>
        <v>7.8986281826914286</v>
      </c>
      <c r="X17" s="116">
        <f>($U$37*$U$40/12*44)*(I17)/'Power -v- Effic Raw Data'!J34</f>
        <v>7.4142119579524204</v>
      </c>
      <c r="Y17" s="116">
        <f>($U$37*$U$40/12*44)*(J17)/'Power -v- Effic Raw Data'!K34</f>
        <v>6.7405037684186171</v>
      </c>
      <c r="Z17" s="125">
        <f>($U$37*$U$40/12*44)*(K17)/'Power -v- Effic Raw Data'!L34</f>
        <v>18.485625779129187</v>
      </c>
      <c r="AA17" s="82">
        <f t="shared" si="1"/>
        <v>0.13261356249813119</v>
      </c>
      <c r="AB17" s="85">
        <f t="shared" si="2"/>
        <v>3.8671707249876223E-2</v>
      </c>
      <c r="AC17" s="130">
        <f>AB17/AA17</f>
        <v>0.2916120080132919</v>
      </c>
      <c r="AD17" s="82">
        <f>AVERAGE(X17:Y17)/100</f>
        <v>7.0773578631855183E-2</v>
      </c>
      <c r="AE17" s="85">
        <v>2.0796958493657272E-2</v>
      </c>
      <c r="AF17" s="130">
        <f>AE17/AD17</f>
        <v>0.29385201222955487</v>
      </c>
      <c r="AH17" s="52"/>
      <c r="AI17" s="2"/>
      <c r="AJ17" s="140"/>
      <c r="AK17" s="140"/>
      <c r="AL17" s="140"/>
      <c r="AM17" s="140"/>
      <c r="AN17" s="140"/>
      <c r="AO17" s="140"/>
      <c r="AP17" s="2"/>
      <c r="AQ17" s="2"/>
      <c r="AR17" s="2"/>
      <c r="AS17" s="2"/>
    </row>
    <row r="18" spans="2:45" ht="15.75" thickBot="1" x14ac:dyDescent="0.3">
      <c r="B18" s="2" t="s">
        <v>31</v>
      </c>
      <c r="C18" s="87"/>
      <c r="D18" s="88" t="s">
        <v>17</v>
      </c>
      <c r="E18" s="89">
        <v>1.944884884191924E-2</v>
      </c>
      <c r="F18" s="90">
        <v>2.8831818254223375E-3</v>
      </c>
      <c r="G18" s="91">
        <v>5.5474164515249308E-2</v>
      </c>
      <c r="H18" s="90"/>
      <c r="I18" s="89">
        <v>5.1987854374065175E-2</v>
      </c>
      <c r="J18" s="90">
        <v>0.1138536061137929</v>
      </c>
      <c r="K18" s="91">
        <v>6.0087037018995003E-2</v>
      </c>
      <c r="L18" s="89">
        <v>2.5935398394196962E-2</v>
      </c>
      <c r="M18" s="92">
        <v>2.6888833349385684E-2</v>
      </c>
      <c r="N18" s="93">
        <v>1.0367619166938284</v>
      </c>
      <c r="O18" s="89">
        <v>7.5309499168951036E-2</v>
      </c>
      <c r="P18" s="92">
        <v>3.3624921189655432E-2</v>
      </c>
      <c r="Q18" s="93">
        <v>0.44648977301283765</v>
      </c>
      <c r="S18" s="1" t="s">
        <v>82</v>
      </c>
      <c r="T18" s="124" t="str">
        <f t="shared" si="3"/>
        <v>Low Power</v>
      </c>
      <c r="U18" s="126">
        <f>($U$37*$U$40/12*44)*(E18)/'Power -v- Effic Raw Data'!F35</f>
        <v>4.0233813663156601</v>
      </c>
      <c r="V18" s="126">
        <f>($U$37*$U$40/12*44)*(F18)/'Power -v- Effic Raw Data'!G35</f>
        <v>0.52840363008690583</v>
      </c>
      <c r="W18" s="126">
        <f>($U$37*$U$40/12*44)*(G18)/'Power -v- Effic Raw Data'!H35</f>
        <v>11.808168751717606</v>
      </c>
      <c r="X18" s="126">
        <f>($U$37*$U$40/12*44)*(I18)/'Power -v- Effic Raw Data'!J35</f>
        <v>7.8335065057917088</v>
      </c>
      <c r="Y18" s="126">
        <f>($U$37*$U$40/12*44)*(J18)/'Power -v- Effic Raw Data'!K35</f>
        <v>20.782990374887014</v>
      </c>
      <c r="Z18" s="127">
        <f>($U$37*$U$40/12*44)*(K18)/'Power -v- Effic Raw Data'!L35</f>
        <v>11.990462210542676</v>
      </c>
      <c r="AA18" s="89">
        <f t="shared" si="1"/>
        <v>5.4533179160400576E-2</v>
      </c>
      <c r="AB18" s="92">
        <f t="shared" si="2"/>
        <v>4.7146448577432547E-2</v>
      </c>
      <c r="AC18" s="131">
        <f>AB18/AA18</f>
        <v>0.8645461222563029</v>
      </c>
      <c r="AD18" s="89">
        <f>AVERAGE(X18:Y18)/100</f>
        <v>0.14308248440339363</v>
      </c>
      <c r="AE18" s="92">
        <v>3.3624921189655432E-2</v>
      </c>
      <c r="AF18" s="131">
        <f>AE18/AD18</f>
        <v>0.23500375556001959</v>
      </c>
      <c r="AH18" s="52"/>
      <c r="AI18" s="2"/>
      <c r="AJ18" s="140"/>
      <c r="AK18" s="140"/>
      <c r="AL18" s="140"/>
      <c r="AM18" s="140"/>
      <c r="AN18" s="140"/>
      <c r="AO18" s="140"/>
      <c r="AP18" s="2"/>
      <c r="AQ18" s="2"/>
      <c r="AR18" s="2"/>
      <c r="AS18" s="2"/>
    </row>
    <row r="19" spans="2:45" ht="15.75" thickBot="1" x14ac:dyDescent="0.3">
      <c r="B19" s="2"/>
      <c r="C19" s="81"/>
      <c r="D19" s="52"/>
      <c r="E19" s="82"/>
      <c r="F19" s="83"/>
      <c r="G19" s="84"/>
      <c r="H19" s="83"/>
      <c r="I19" s="82"/>
      <c r="J19" s="83"/>
      <c r="K19" s="84"/>
      <c r="L19" s="82"/>
      <c r="M19" s="85"/>
      <c r="N19" s="86"/>
      <c r="O19" s="82"/>
      <c r="P19" s="85"/>
      <c r="Q19" s="86"/>
      <c r="T19" s="134"/>
      <c r="U19" s="135"/>
      <c r="V19" s="135"/>
      <c r="W19" s="135"/>
      <c r="X19" s="135"/>
      <c r="Y19" s="135"/>
      <c r="Z19" s="135"/>
      <c r="AA19" s="136"/>
      <c r="AB19" s="128"/>
      <c r="AC19" s="128"/>
      <c r="AD19" s="136"/>
      <c r="AE19" s="128"/>
      <c r="AF19" s="137"/>
      <c r="AH19" s="52"/>
      <c r="AI19" s="2"/>
      <c r="AJ19" s="24"/>
      <c r="AK19" s="140"/>
      <c r="AL19" s="140"/>
      <c r="AM19" s="140"/>
      <c r="AN19" s="140"/>
      <c r="AO19" s="140"/>
      <c r="AP19" s="2"/>
      <c r="AQ19" s="2"/>
      <c r="AR19" s="2"/>
      <c r="AS19" s="2"/>
    </row>
    <row r="20" spans="2:45" ht="15.75" thickBot="1" x14ac:dyDescent="0.3">
      <c r="B20" s="2" t="s">
        <v>32</v>
      </c>
      <c r="C20" s="74"/>
      <c r="D20" s="75" t="s">
        <v>15</v>
      </c>
      <c r="E20" s="76">
        <v>9.5681546975928192E-3</v>
      </c>
      <c r="F20" s="77">
        <v>4.4318777744430955E-3</v>
      </c>
      <c r="G20" s="78">
        <v>7.6376743603102778E-3</v>
      </c>
      <c r="H20" s="77"/>
      <c r="I20" s="76">
        <v>7.511894896823434E-3</v>
      </c>
      <c r="J20" s="77">
        <v>9.1532316102016162E-3</v>
      </c>
      <c r="K20" s="78">
        <v>9.5861577103183368E-3</v>
      </c>
      <c r="L20" s="76">
        <v>7.2125689441153969E-3</v>
      </c>
      <c r="M20" s="79">
        <v>2.5943922446266224E-3</v>
      </c>
      <c r="N20" s="80">
        <v>0.35970432514802364</v>
      </c>
      <c r="O20" s="76">
        <v>8.7504280724477954E-3</v>
      </c>
      <c r="P20" s="79">
        <v>1.0942255582749806E-3</v>
      </c>
      <c r="Q20" s="80">
        <v>0.12504823183683264</v>
      </c>
      <c r="S20" s="1" t="s">
        <v>83</v>
      </c>
      <c r="T20" s="122" t="str">
        <f t="shared" ref="T20:T22" si="4">D20</f>
        <v>High Power</v>
      </c>
      <c r="U20" s="116">
        <f>($U$37*$U$40/12*44)*(E20)/'Power -v- Effic Raw Data'!F41</f>
        <v>1.3051212156888889</v>
      </c>
      <c r="V20" s="116">
        <f>($U$37*$U$40/12*44)*(F20)/'Power -v- Effic Raw Data'!G41</f>
        <v>0.6498074907578254</v>
      </c>
      <c r="W20" s="116">
        <f>($U$37*$U$40/12*44)*(G20)/'Power -v- Effic Raw Data'!H41</f>
        <v>1.1107971257837506</v>
      </c>
      <c r="X20" s="116">
        <f>($U$37*$U$40/12*44)*(I20)/'Power -v- Effic Raw Data'!J41</f>
        <v>0.91420108777655928</v>
      </c>
      <c r="Y20" s="116">
        <f>($U$37*$U$40/12*44)*(J20)/'Power -v- Effic Raw Data'!K41</f>
        <v>1.1644482554880264</v>
      </c>
      <c r="Z20" s="125">
        <f>($U$37*$U$40/12*44)*(K20)/'Power -v- Effic Raw Data'!L41</f>
        <v>1.3254395569610595</v>
      </c>
      <c r="AA20" s="76">
        <f t="shared" si="1"/>
        <v>1.0219086107434883E-2</v>
      </c>
      <c r="AB20" s="79">
        <f t="shared" si="2"/>
        <v>2.7481496271770938E-3</v>
      </c>
      <c r="AC20" s="129">
        <f>AB20/AA20</f>
        <v>0.26892322838709432</v>
      </c>
      <c r="AD20" s="76">
        <f>AVERAGE(X20:Y20)/100</f>
        <v>1.0393246716322928E-2</v>
      </c>
      <c r="AE20" s="79">
        <v>1.0942255582749806E-3</v>
      </c>
      <c r="AF20" s="129">
        <f>AE20/AD20</f>
        <v>0.10528236153159572</v>
      </c>
      <c r="AH20" s="52"/>
      <c r="AI20" s="2"/>
      <c r="AJ20" s="140"/>
      <c r="AK20" s="140"/>
      <c r="AL20" s="140"/>
      <c r="AM20" s="140"/>
      <c r="AN20" s="140"/>
      <c r="AO20" s="140"/>
      <c r="AP20" s="2"/>
      <c r="AQ20" s="2"/>
      <c r="AR20" s="2"/>
      <c r="AS20" s="2"/>
    </row>
    <row r="21" spans="2:45" ht="15.75" thickBot="1" x14ac:dyDescent="0.3">
      <c r="B21" s="2" t="s">
        <v>32</v>
      </c>
      <c r="C21" s="81"/>
      <c r="D21" s="52" t="s">
        <v>16</v>
      </c>
      <c r="E21" s="82">
        <v>1.3907563152952782E-2</v>
      </c>
      <c r="F21" s="83">
        <v>8.5212724353116252E-3</v>
      </c>
      <c r="G21" s="84">
        <v>1.3198259000786222E-2</v>
      </c>
      <c r="H21" s="83"/>
      <c r="I21" s="82">
        <v>1.8396323089830274E-2</v>
      </c>
      <c r="J21" s="83">
        <v>1.4518968417627485E-2</v>
      </c>
      <c r="K21" s="84">
        <v>2.03266686087238E-2</v>
      </c>
      <c r="L21" s="82">
        <v>1.1875698196350209E-2</v>
      </c>
      <c r="M21" s="85">
        <v>2.9265862766728141E-3</v>
      </c>
      <c r="N21" s="86">
        <v>0.24643488140951997</v>
      </c>
      <c r="O21" s="82">
        <v>1.7747320038727185E-2</v>
      </c>
      <c r="P21" s="85">
        <v>2.9577439202322572E-3</v>
      </c>
      <c r="Q21" s="86">
        <v>0.16665862303593093</v>
      </c>
      <c r="S21" s="1" t="s">
        <v>83</v>
      </c>
      <c r="T21" s="123" t="str">
        <f t="shared" si="4"/>
        <v>Medium Power</v>
      </c>
      <c r="U21" s="116">
        <f>($U$37*$U$40/12*44)*(E21)/'Power -v- Effic Raw Data'!F42</f>
        <v>1.9181328922332788</v>
      </c>
      <c r="V21" s="116">
        <f>($U$37*$U$40/12*44)*(F21)/'Power -v- Effic Raw Data'!G42</f>
        <v>1.26623234099672</v>
      </c>
      <c r="W21" s="116">
        <f>($U$37*$U$40/12*44)*(G21)/'Power -v- Effic Raw Data'!H42</f>
        <v>2.3537087951563498</v>
      </c>
      <c r="X21" s="116">
        <f>($U$37*$U$40/12*44)*(I21)/'Power -v- Effic Raw Data'!J42</f>
        <v>3.6077420446408053</v>
      </c>
      <c r="Y21" s="116">
        <f>($U$37*$U$40/12*44)*(J21)/'Power -v- Effic Raw Data'!K42</f>
        <v>2.4770551302713688</v>
      </c>
      <c r="Z21" s="125">
        <f>($U$37*$U$40/12*44)*(K21)/'Power -v- Effic Raw Data'!L42</f>
        <v>6.4014436334314873</v>
      </c>
      <c r="AA21" s="82">
        <f t="shared" si="1"/>
        <v>1.8460246761287828E-2</v>
      </c>
      <c r="AB21" s="85">
        <f t="shared" si="2"/>
        <v>4.4687877230872534E-3</v>
      </c>
      <c r="AC21" s="130">
        <f>AB21/AA21</f>
        <v>0.24207627237456825</v>
      </c>
      <c r="AD21" s="82">
        <f>AVERAGE(X21:Y21)/100</f>
        <v>3.0423985874560869E-2</v>
      </c>
      <c r="AE21" s="85">
        <v>2.9577439202322572E-3</v>
      </c>
      <c r="AF21" s="130">
        <f>AE21/AD21</f>
        <v>9.7217502414941162E-2</v>
      </c>
      <c r="AH21" s="52"/>
      <c r="AI21" s="2"/>
      <c r="AJ21" s="140"/>
      <c r="AK21" s="140"/>
      <c r="AL21" s="140"/>
      <c r="AM21" s="140"/>
      <c r="AN21" s="140"/>
      <c r="AO21" s="140"/>
      <c r="AP21" s="2"/>
      <c r="AQ21" s="2"/>
      <c r="AR21" s="2"/>
      <c r="AS21" s="2"/>
    </row>
    <row r="22" spans="2:45" ht="15.75" thickBot="1" x14ac:dyDescent="0.3">
      <c r="B22" s="2" t="s">
        <v>32</v>
      </c>
      <c r="C22" s="87"/>
      <c r="D22" s="88" t="s">
        <v>17</v>
      </c>
      <c r="E22" s="89">
        <v>2.1783865991239836E-2</v>
      </c>
      <c r="F22" s="90">
        <v>1.8866172636240346E-2</v>
      </c>
      <c r="G22" s="91">
        <v>2.0473147610725783E-2</v>
      </c>
      <c r="H22" s="90"/>
      <c r="I22" s="89">
        <v>2.8281354026204304E-2</v>
      </c>
      <c r="J22" s="90">
        <v>2.8655377923235661E-2</v>
      </c>
      <c r="K22" s="91">
        <v>2.8601705448679519E-2</v>
      </c>
      <c r="L22" s="89">
        <v>2.0374395412735322E-2</v>
      </c>
      <c r="M22" s="92">
        <v>1.4613513013331211E-3</v>
      </c>
      <c r="N22" s="93">
        <v>7.1724891547931852E-2</v>
      </c>
      <c r="O22" s="89">
        <v>2.8512812466039827E-2</v>
      </c>
      <c r="P22" s="92">
        <v>2.0223733745173262E-4</v>
      </c>
      <c r="Q22" s="93">
        <v>7.0928582612678889E-3</v>
      </c>
      <c r="S22" s="1" t="s">
        <v>83</v>
      </c>
      <c r="T22" s="124" t="str">
        <f t="shared" si="4"/>
        <v>Low Power</v>
      </c>
      <c r="U22" s="126">
        <f>($U$37*$U$40/12*44)*(E22)/'Power -v- Effic Raw Data'!F43</f>
        <v>4.3262125537886371</v>
      </c>
      <c r="V22" s="126">
        <f>($U$37*$U$40/12*44)*(F22)/'Power -v- Effic Raw Data'!G43</f>
        <v>4.1862499304384979</v>
      </c>
      <c r="W22" s="126">
        <f>($U$37*$U$40/12*44)*(G22)/'Power -v- Effic Raw Data'!H43</f>
        <v>5.1975288968759923</v>
      </c>
      <c r="X22" s="126">
        <f>($U$37*$U$40/12*44)*(I22)/'Power -v- Effic Raw Data'!J43</f>
        <v>7.2178095150353645</v>
      </c>
      <c r="Y22" s="126">
        <f>($U$37*$U$40/12*44)*(J22)/'Power -v- Effic Raw Data'!K43</f>
        <v>7.1443937224564875</v>
      </c>
      <c r="Z22" s="127">
        <f>($U$37*$U$40/12*44)*(K22)/'Power -v- Effic Raw Data'!L43</f>
        <v>12.6112693377437</v>
      </c>
      <c r="AA22" s="89">
        <f t="shared" si="1"/>
        <v>4.569997127034376E-2</v>
      </c>
      <c r="AB22" s="92">
        <f t="shared" si="2"/>
        <v>4.4739577974777312E-3</v>
      </c>
      <c r="AC22" s="131">
        <f>AB22/AA22</f>
        <v>9.7898481620732045E-2</v>
      </c>
      <c r="AD22" s="89">
        <f>AVERAGE(X22:Y22)/100</f>
        <v>7.1811016187459262E-2</v>
      </c>
      <c r="AE22" s="92">
        <v>2.0223733745173262E-4</v>
      </c>
      <c r="AF22" s="131">
        <f>AE22/AD22</f>
        <v>2.8162439161674249E-3</v>
      </c>
      <c r="AH22" s="52"/>
      <c r="AI22" s="2"/>
      <c r="AJ22" s="140"/>
      <c r="AK22" s="140"/>
      <c r="AL22" s="140"/>
      <c r="AM22" s="140"/>
      <c r="AN22" s="140"/>
      <c r="AO22" s="140"/>
      <c r="AP22" s="2"/>
      <c r="AQ22" s="2"/>
      <c r="AR22" s="2"/>
      <c r="AS22" s="2"/>
    </row>
    <row r="23" spans="2:45" ht="15.75" thickBot="1" x14ac:dyDescent="0.3">
      <c r="B23" s="2"/>
      <c r="C23" s="81"/>
      <c r="D23" s="52"/>
      <c r="E23" s="82"/>
      <c r="F23" s="83"/>
      <c r="G23" s="84"/>
      <c r="H23" s="83"/>
      <c r="I23" s="82"/>
      <c r="J23" s="83"/>
      <c r="K23" s="84"/>
      <c r="L23" s="82"/>
      <c r="M23" s="85"/>
      <c r="N23" s="86"/>
      <c r="O23" s="82"/>
      <c r="P23" s="85"/>
      <c r="Q23" s="86"/>
      <c r="T23" s="134"/>
      <c r="U23" s="135"/>
      <c r="V23" s="135"/>
      <c r="W23" s="135"/>
      <c r="X23" s="135"/>
      <c r="Y23" s="135"/>
      <c r="Z23" s="135"/>
      <c r="AA23" s="136"/>
      <c r="AB23" s="128"/>
      <c r="AC23" s="128"/>
      <c r="AD23" s="136"/>
      <c r="AE23" s="128"/>
      <c r="AF23" s="137"/>
      <c r="AH23" s="52"/>
      <c r="AI23" s="2"/>
      <c r="AJ23" s="24"/>
      <c r="AK23" s="140"/>
      <c r="AL23" s="140"/>
      <c r="AM23" s="140"/>
      <c r="AN23" s="140"/>
      <c r="AO23" s="140"/>
      <c r="AP23" s="2"/>
      <c r="AQ23" s="2"/>
      <c r="AR23" s="2"/>
      <c r="AS23" s="2"/>
    </row>
    <row r="24" spans="2:45" ht="15.75" thickBot="1" x14ac:dyDescent="0.3">
      <c r="B24" s="2" t="s">
        <v>33</v>
      </c>
      <c r="C24" s="74"/>
      <c r="D24" s="75" t="s">
        <v>15</v>
      </c>
      <c r="E24" s="76">
        <v>2.3602615866710752E-3</v>
      </c>
      <c r="F24" s="77">
        <v>7.2471398804601641E-4</v>
      </c>
      <c r="G24" s="78">
        <v>5.6412210989470403E-4</v>
      </c>
      <c r="H24" s="77"/>
      <c r="I24" s="76">
        <v>5.1346942957994929E-3</v>
      </c>
      <c r="J24" s="77">
        <v>5.1461582084937041E-4</v>
      </c>
      <c r="K24" s="78">
        <v>6.0747910238736753E-4</v>
      </c>
      <c r="L24" s="76">
        <v>1.2163658948705985E-3</v>
      </c>
      <c r="M24" s="79">
        <v>9.938915701030017E-4</v>
      </c>
      <c r="N24" s="80">
        <v>0.81709917574492297</v>
      </c>
      <c r="O24" s="76">
        <v>2.0855964063454103E-3</v>
      </c>
      <c r="P24" s="79">
        <v>2.6410044210242261E-3</v>
      </c>
      <c r="Q24" s="80">
        <v>1.2663065648698815</v>
      </c>
      <c r="S24" s="1" t="s">
        <v>84</v>
      </c>
      <c r="T24" s="122" t="str">
        <f t="shared" ref="T24:T26" si="5">D24</f>
        <v>High Power</v>
      </c>
      <c r="U24" s="116">
        <f>($U$37*$U$40/12*44)*(E24)/'Power -v- Effic Raw Data'!F49</f>
        <v>0.48380674800973339</v>
      </c>
      <c r="V24" s="116">
        <f>($U$37*$U$40/12*44)*(F24)/'Power -v- Effic Raw Data'!G49</f>
        <v>0.16173688055162247</v>
      </c>
      <c r="W24" s="116">
        <f>($U$37*$U$40/12*44)*(G24)/'Power -v- Effic Raw Data'!H49</f>
        <v>0.11830288228283826</v>
      </c>
      <c r="X24" s="116">
        <f>($U$37*$U$40/12*44)*(I24)/'Power -v- Effic Raw Data'!J49</f>
        <v>0.83701453233343892</v>
      </c>
      <c r="Y24" s="116">
        <f>($U$37*$U$40/12*44)*(J24)/'Power -v- Effic Raw Data'!K49</f>
        <v>9.1031911883036193E-2</v>
      </c>
      <c r="Z24" s="125">
        <f>($U$37*$U$40/12*44)*(K24)/'Power -v- Effic Raw Data'!L49</f>
        <v>0.10967830835790819</v>
      </c>
      <c r="AA24" s="76">
        <f t="shared" si="1"/>
        <v>2.5461550361473135E-3</v>
      </c>
      <c r="AB24" s="79">
        <f t="shared" si="2"/>
        <v>1.6302984988829578E-3</v>
      </c>
      <c r="AC24" s="129">
        <f>AB24/AA24</f>
        <v>0.64029820483745015</v>
      </c>
      <c r="AD24" s="76">
        <f>AVERAGE(X24:Y24)/100</f>
        <v>4.6402322210823757E-3</v>
      </c>
      <c r="AE24" s="79">
        <v>2.6410044210242261E-3</v>
      </c>
      <c r="AF24" s="129">
        <f>AE24/AD24</f>
        <v>0.56915350249608587</v>
      </c>
      <c r="AH24" s="52"/>
      <c r="AI24" s="2"/>
      <c r="AJ24" s="140"/>
      <c r="AK24" s="140"/>
      <c r="AL24" s="140"/>
      <c r="AM24" s="140"/>
      <c r="AN24" s="140"/>
      <c r="AO24" s="140"/>
      <c r="AP24" s="2"/>
      <c r="AQ24" s="2"/>
      <c r="AR24" s="2"/>
      <c r="AS24" s="2"/>
    </row>
    <row r="25" spans="2:45" ht="15.75" thickBot="1" x14ac:dyDescent="0.3">
      <c r="B25" s="2" t="s">
        <v>33</v>
      </c>
      <c r="C25" s="81"/>
      <c r="D25" s="52" t="s">
        <v>16</v>
      </c>
      <c r="E25" s="82"/>
      <c r="F25" s="83"/>
      <c r="G25" s="84"/>
      <c r="H25" s="83"/>
      <c r="I25" s="82"/>
      <c r="J25" s="83"/>
      <c r="K25" s="84"/>
      <c r="L25" s="82"/>
      <c r="M25" s="85"/>
      <c r="N25" s="86"/>
      <c r="O25" s="82"/>
      <c r="P25" s="85"/>
      <c r="Q25" s="86"/>
      <c r="S25" s="1" t="s">
        <v>84</v>
      </c>
      <c r="T25" s="123" t="str">
        <f t="shared" si="5"/>
        <v>Medium Power</v>
      </c>
      <c r="U25" s="116"/>
      <c r="V25" s="116"/>
      <c r="W25" s="116"/>
      <c r="X25" s="116"/>
      <c r="Y25" s="116"/>
      <c r="Z25" s="125"/>
      <c r="AA25" s="82"/>
      <c r="AB25" s="85"/>
      <c r="AC25" s="130"/>
      <c r="AD25" s="82"/>
      <c r="AE25" s="85"/>
      <c r="AF25" s="130"/>
      <c r="AH25" s="52"/>
      <c r="AI25" s="2"/>
      <c r="AJ25" s="140"/>
      <c r="AK25" s="140"/>
      <c r="AL25" s="140"/>
      <c r="AM25" s="140"/>
      <c r="AN25" s="140"/>
      <c r="AO25" s="140"/>
      <c r="AP25" s="2"/>
      <c r="AQ25" s="2"/>
      <c r="AR25" s="2"/>
      <c r="AS25" s="2"/>
    </row>
    <row r="26" spans="2:45" ht="15.75" thickBot="1" x14ac:dyDescent="0.3">
      <c r="B26" s="2" t="s">
        <v>33</v>
      </c>
      <c r="C26" s="87"/>
      <c r="D26" s="88" t="s">
        <v>17</v>
      </c>
      <c r="E26" s="89">
        <v>7.5297005556788129E-4</v>
      </c>
      <c r="F26" s="90">
        <v>2.6350529755724242E-3</v>
      </c>
      <c r="G26" s="91">
        <v>4.4154111525017336E-3</v>
      </c>
      <c r="H26" s="90"/>
      <c r="I26" s="89">
        <v>1.8941273264342499E-3</v>
      </c>
      <c r="J26" s="90">
        <v>4.5972741740206869E-3</v>
      </c>
      <c r="K26" s="91">
        <v>1.4060845137119009E-4</v>
      </c>
      <c r="L26" s="89">
        <v>2.6011447278806795E-3</v>
      </c>
      <c r="M26" s="92">
        <v>1.8314559847491985E-3</v>
      </c>
      <c r="N26" s="93">
        <v>0.70409614856048552</v>
      </c>
      <c r="O26" s="89">
        <v>2.2106699839420422E-3</v>
      </c>
      <c r="P26" s="92">
        <v>2.2451317959924569E-3</v>
      </c>
      <c r="Q26" s="93">
        <v>1.0155888541938598</v>
      </c>
      <c r="S26" s="1" t="s">
        <v>84</v>
      </c>
      <c r="T26" s="124" t="str">
        <f t="shared" si="5"/>
        <v>Low Power</v>
      </c>
      <c r="U26" s="126">
        <f>($U$37*$U$40/12*44)*(E26)/'Power -v- Effic Raw Data'!F51</f>
        <v>0.13171972771515539</v>
      </c>
      <c r="V26" s="126">
        <f>($U$37*$U$40/12*44)*(F26)/'Power -v- Effic Raw Data'!G51</f>
        <v>0.57612398790903674</v>
      </c>
      <c r="W26" s="126">
        <f>($U$37*$U$40/12*44)*(G26)/'Power -v- Effic Raw Data'!H51</f>
        <v>1.0411163125712273</v>
      </c>
      <c r="X26" s="126">
        <f>($U$37*$U$40/12*44)*(I26)/'Power -v- Effic Raw Data'!J51</f>
        <v>0.47730871255806245</v>
      </c>
      <c r="Y26" s="126">
        <f>($U$37*$U$40/12*44)*(J26)/'Power -v- Effic Raw Data'!K51</f>
        <v>0.99171611387121694</v>
      </c>
      <c r="Z26" s="127">
        <f>($U$37*$U$40/12*44)*(K26)/'Power -v- Effic Raw Data'!L51</f>
        <v>2.7658344539050576E-2</v>
      </c>
      <c r="AA26" s="89">
        <f t="shared" si="1"/>
        <v>5.8298667606513973E-3</v>
      </c>
      <c r="AB26" s="92">
        <f t="shared" si="2"/>
        <v>3.7129131375378522E-3</v>
      </c>
      <c r="AC26" s="131">
        <f>AB26/AA26</f>
        <v>0.63687787216649727</v>
      </c>
      <c r="AD26" s="89">
        <f>AVERAGE(X26:Y26)/100</f>
        <v>7.3451241321463969E-3</v>
      </c>
      <c r="AE26" s="92">
        <v>2.2451317959924569E-3</v>
      </c>
      <c r="AF26" s="131">
        <f>AE26/AD26</f>
        <v>0.30566287997319153</v>
      </c>
      <c r="AH26" s="52"/>
      <c r="AI26" s="2"/>
      <c r="AJ26" s="140"/>
      <c r="AK26" s="140"/>
      <c r="AL26" s="140"/>
      <c r="AM26" s="140"/>
      <c r="AN26" s="140"/>
      <c r="AO26" s="140"/>
      <c r="AP26" s="2"/>
      <c r="AQ26" s="2"/>
      <c r="AR26" s="2"/>
      <c r="AS26" s="2"/>
    </row>
    <row r="27" spans="2:45" ht="15.75" thickBot="1" x14ac:dyDescent="0.3">
      <c r="B27" s="2"/>
      <c r="C27" s="81"/>
      <c r="D27" s="52"/>
      <c r="E27" s="82"/>
      <c r="F27" s="83"/>
      <c r="G27" s="84"/>
      <c r="H27" s="83"/>
      <c r="I27" s="82"/>
      <c r="J27" s="83"/>
      <c r="K27" s="84"/>
      <c r="L27" s="82"/>
      <c r="M27" s="85"/>
      <c r="N27" s="86"/>
      <c r="O27" s="82"/>
      <c r="P27" s="85"/>
      <c r="Q27" s="86"/>
      <c r="T27" s="134"/>
      <c r="U27" s="135"/>
      <c r="V27" s="135"/>
      <c r="W27" s="135"/>
      <c r="X27" s="135"/>
      <c r="Y27" s="135"/>
      <c r="Z27" s="135"/>
      <c r="AA27" s="136"/>
      <c r="AB27" s="128"/>
      <c r="AC27" s="128"/>
      <c r="AD27" s="136"/>
      <c r="AE27" s="128"/>
      <c r="AF27" s="137"/>
      <c r="AH27" s="52"/>
      <c r="AI27" s="2"/>
      <c r="AJ27" s="24"/>
      <c r="AK27" s="140"/>
      <c r="AL27" s="140"/>
      <c r="AM27" s="140"/>
      <c r="AN27" s="140"/>
      <c r="AO27" s="140"/>
      <c r="AP27" s="2"/>
      <c r="AQ27" s="2"/>
      <c r="AR27" s="2"/>
      <c r="AS27" s="2"/>
    </row>
    <row r="28" spans="2:45" ht="15.75" thickBot="1" x14ac:dyDescent="0.3">
      <c r="B28" s="2" t="s">
        <v>34</v>
      </c>
      <c r="C28" s="74"/>
      <c r="D28" s="75" t="s">
        <v>15</v>
      </c>
      <c r="E28" s="76">
        <v>7.7741501363250611E-3</v>
      </c>
      <c r="F28" s="77">
        <v>4.0251173482204142E-3</v>
      </c>
      <c r="G28" s="78">
        <v>6.3956138938501836E-3</v>
      </c>
      <c r="H28" s="77"/>
      <c r="I28" s="76">
        <v>2.7985833668443937E-3</v>
      </c>
      <c r="J28" s="77">
        <v>2.9235101886862578E-3</v>
      </c>
      <c r="K28" s="78">
        <v>4.5570455238315979E-3</v>
      </c>
      <c r="L28" s="76">
        <v>6.0649604594652197E-3</v>
      </c>
      <c r="M28" s="79">
        <v>1.8962622397294775E-3</v>
      </c>
      <c r="N28" s="80">
        <v>0.31265863189101173</v>
      </c>
      <c r="O28" s="76">
        <v>3.4263796931207498E-3</v>
      </c>
      <c r="P28" s="79">
        <v>9.8117561794852323E-4</v>
      </c>
      <c r="Q28" s="80">
        <v>0.28635927883837869</v>
      </c>
      <c r="S28" s="1" t="s">
        <v>85</v>
      </c>
      <c r="T28" s="122" t="str">
        <f t="shared" ref="T28:T30" si="6">D28</f>
        <v>High Power</v>
      </c>
      <c r="U28" s="116">
        <f>($U$37*$U$40/12*44)*(E28)/'Power -v- Effic Raw Data'!F57</f>
        <v>1.1455889420090344</v>
      </c>
      <c r="V28" s="116">
        <f>($U$37*$U$40/12*44)*(F28)/'Power -v- Effic Raw Data'!G57</f>
        <v>0.50180554270754207</v>
      </c>
      <c r="W28" s="116">
        <f>($U$37*$U$40/12*44)*(G28)/'Power -v- Effic Raw Data'!H57</f>
        <v>0.77660289512951652</v>
      </c>
      <c r="X28" s="116">
        <f>($U$37*$U$40/12*44)*(I28)/'Power -v- Effic Raw Data'!J57</f>
        <v>0.36781945759158768</v>
      </c>
      <c r="Y28" s="116">
        <f>($U$37*$U$40/12*44)*(J28)/'Power -v- Effic Raw Data'!K57</f>
        <v>0.33300158587982304</v>
      </c>
      <c r="Z28" s="125">
        <f>($U$37*$U$40/12*44)*(K28)/'Power -v- Effic Raw Data'!L57</f>
        <v>0.58861618647271119</v>
      </c>
      <c r="AA28" s="76">
        <f t="shared" si="1"/>
        <v>8.0799912661536442E-3</v>
      </c>
      <c r="AB28" s="79">
        <f t="shared" si="2"/>
        <v>2.63759434355981E-3</v>
      </c>
      <c r="AC28" s="129">
        <f>AB28/AA28</f>
        <v>0.32643529636083335</v>
      </c>
      <c r="AD28" s="76">
        <f>AVERAGE(X28:Y28)/100</f>
        <v>3.5041052173570538E-3</v>
      </c>
      <c r="AE28" s="79">
        <v>9.8117561794852323E-4</v>
      </c>
      <c r="AF28" s="129">
        <f>AE28/AD28</f>
        <v>0.2800074646983825</v>
      </c>
      <c r="AH28" s="52"/>
      <c r="AI28" s="2"/>
      <c r="AJ28" s="140"/>
      <c r="AK28" s="140"/>
      <c r="AL28" s="140"/>
      <c r="AM28" s="140"/>
      <c r="AN28" s="140"/>
      <c r="AO28" s="140"/>
      <c r="AP28" s="2"/>
      <c r="AQ28" s="2"/>
      <c r="AR28" s="2"/>
      <c r="AS28" s="2"/>
    </row>
    <row r="29" spans="2:45" ht="15.75" thickBot="1" x14ac:dyDescent="0.3">
      <c r="B29" s="2" t="s">
        <v>34</v>
      </c>
      <c r="C29" s="81"/>
      <c r="D29" s="52" t="s">
        <v>16</v>
      </c>
      <c r="E29" s="82">
        <v>3.9280660166592313E-3</v>
      </c>
      <c r="F29" s="83">
        <v>7.2878399479662697E-3</v>
      </c>
      <c r="G29" s="84">
        <v>5.5029076973723669E-3</v>
      </c>
      <c r="H29" s="83"/>
      <c r="I29" s="82">
        <v>2.0427693285162852E-3</v>
      </c>
      <c r="J29" s="83">
        <v>7.9400069969075976E-3</v>
      </c>
      <c r="K29" s="84">
        <v>2.5148191607404597E-3</v>
      </c>
      <c r="L29" s="82">
        <v>5.5729378873326232E-3</v>
      </c>
      <c r="M29" s="85">
        <v>1.6809813764589985E-3</v>
      </c>
      <c r="N29" s="86">
        <v>0.30163289281940431</v>
      </c>
      <c r="O29" s="82">
        <v>4.1658651620547806E-3</v>
      </c>
      <c r="P29" s="85">
        <v>3.2770135341825117E-3</v>
      </c>
      <c r="Q29" s="86">
        <v>0.78663456609962634</v>
      </c>
      <c r="S29" s="1" t="s">
        <v>85</v>
      </c>
      <c r="T29" s="123" t="str">
        <f t="shared" si="6"/>
        <v>Medium Power</v>
      </c>
      <c r="U29" s="116">
        <f>($U$37*$U$40/12*44)*(E29)/'Power -v- Effic Raw Data'!F58</f>
        <v>0.43564499661651263</v>
      </c>
      <c r="V29" s="116">
        <f>($U$37*$U$40/12*44)*(F29)/'Power -v- Effic Raw Data'!G58</f>
        <v>0.81810846827884198</v>
      </c>
      <c r="W29" s="116">
        <f>($U$37*$U$40/12*44)*(G29)/'Power -v- Effic Raw Data'!H58</f>
        <v>0.64241347637781288</v>
      </c>
      <c r="X29" s="116">
        <f>($U$37*$U$40/12*44)*(I29)/'Power -v- Effic Raw Data'!J58</f>
        <v>0.22322029467390619</v>
      </c>
      <c r="Y29" s="116">
        <f>($U$37*$U$40/12*44)*(J29)/'Power -v- Effic Raw Data'!K58</f>
        <v>1.067609647546355</v>
      </c>
      <c r="Z29" s="125">
        <f>($U$37*$U$40/12*44)*(K29)/'Power -v- Effic Raw Data'!L58</f>
        <v>0.25330012203748337</v>
      </c>
      <c r="AA29" s="82">
        <f t="shared" si="1"/>
        <v>6.3205564709105577E-3</v>
      </c>
      <c r="AB29" s="85">
        <f t="shared" si="2"/>
        <v>1.5631174035593243E-3</v>
      </c>
      <c r="AC29" s="130">
        <f>AB29/AA29</f>
        <v>0.24730692791898071</v>
      </c>
      <c r="AD29" s="82">
        <f>AVERAGE(X29:Y29)/100</f>
        <v>6.4541497111013056E-3</v>
      </c>
      <c r="AE29" s="85">
        <v>3.2770135341825117E-3</v>
      </c>
      <c r="AF29" s="130">
        <f>AE29/AD29</f>
        <v>0.5077374527811096</v>
      </c>
      <c r="AH29" s="52"/>
      <c r="AI29" s="2"/>
      <c r="AJ29" s="140"/>
      <c r="AK29" s="140"/>
      <c r="AL29" s="140"/>
      <c r="AM29" s="140"/>
      <c r="AN29" s="140"/>
      <c r="AO29" s="140"/>
      <c r="AP29" s="2"/>
      <c r="AQ29" s="2"/>
      <c r="AR29" s="2"/>
      <c r="AS29" s="2"/>
    </row>
    <row r="30" spans="2:45" ht="15.75" thickBot="1" x14ac:dyDescent="0.3">
      <c r="B30" s="2" t="s">
        <v>34</v>
      </c>
      <c r="C30" s="87"/>
      <c r="D30" s="88" t="s">
        <v>17</v>
      </c>
      <c r="E30" s="89">
        <v>1.5622172284624473E-2</v>
      </c>
      <c r="F30" s="90">
        <v>8.9030491800538361E-3</v>
      </c>
      <c r="G30" s="91">
        <v>8.8656631114890135E-3</v>
      </c>
      <c r="H30" s="90"/>
      <c r="I30" s="89">
        <v>1.3461276384409013E-2</v>
      </c>
      <c r="J30" s="90">
        <v>1.6442967868802897E-2</v>
      </c>
      <c r="K30" s="91">
        <v>1.38723284739627E-2</v>
      </c>
      <c r="L30" s="89">
        <v>1.1130294858722441E-2</v>
      </c>
      <c r="M30" s="92">
        <v>3.8901248741559551E-3</v>
      </c>
      <c r="N30" s="93">
        <v>0.34950780042519664</v>
      </c>
      <c r="O30" s="89">
        <v>1.4592190909058203E-2</v>
      </c>
      <c r="P30" s="92">
        <v>1.6159432140774538E-3</v>
      </c>
      <c r="Q30" s="93">
        <v>0.1107402736263782</v>
      </c>
      <c r="S30" s="1" t="s">
        <v>85</v>
      </c>
      <c r="T30" s="124" t="str">
        <f t="shared" si="6"/>
        <v>Low Power</v>
      </c>
      <c r="U30" s="126">
        <f>($U$37*$U$40/12*44)*(E30)/'Power -v- Effic Raw Data'!F59</f>
        <v>2.48742728107172</v>
      </c>
      <c r="V30" s="126">
        <f>($U$37*$U$40/12*44)*(F30)/'Power -v- Effic Raw Data'!G59</f>
        <v>1.0377164422014189</v>
      </c>
      <c r="W30" s="126">
        <f>($U$37*$U$40/12*44)*(G30)/'Power -v- Effic Raw Data'!H59</f>
        <v>1.0179688955370287</v>
      </c>
      <c r="X30" s="126">
        <f>($U$37*$U$40/12*44)*(I30)/'Power -v- Effic Raw Data'!J59</f>
        <v>9.3429414628817327</v>
      </c>
      <c r="Y30" s="126">
        <f>($U$37*$U$40/12*44)*(J30)/'Power -v- Effic Raw Data'!K59</f>
        <v>15.043959733778248</v>
      </c>
      <c r="Z30" s="127">
        <f>($U$37*$U$40/12*44)*(K30)/'Power -v- Effic Raw Data'!L59</f>
        <v>2.7336574609333542</v>
      </c>
      <c r="AA30" s="89">
        <f t="shared" si="1"/>
        <v>1.5143708729367227E-2</v>
      </c>
      <c r="AB30" s="92">
        <f t="shared" si="2"/>
        <v>6.8810201349279176E-3</v>
      </c>
      <c r="AC30" s="131">
        <f>AB30/AA30</f>
        <v>0.45438143706396011</v>
      </c>
      <c r="AD30" s="89">
        <f>AVERAGE(X30:Y30)/100</f>
        <v>0.1219345059832999</v>
      </c>
      <c r="AE30" s="92">
        <v>1.6159432140774538E-3</v>
      </c>
      <c r="AF30" s="131">
        <f>AE30/AD30</f>
        <v>1.3252550629915807E-2</v>
      </c>
      <c r="AH30" s="52"/>
      <c r="AI30" s="2"/>
      <c r="AJ30" s="140"/>
      <c r="AK30" s="140"/>
      <c r="AL30" s="140"/>
      <c r="AM30" s="140"/>
      <c r="AN30" s="140"/>
      <c r="AO30" s="140"/>
      <c r="AP30" s="2"/>
      <c r="AQ30" s="2"/>
      <c r="AR30" s="2"/>
      <c r="AS30" s="2"/>
    </row>
    <row r="31" spans="2:45" ht="15.75" thickBot="1" x14ac:dyDescent="0.3">
      <c r="B31" s="2"/>
      <c r="C31" s="81"/>
      <c r="D31" s="52"/>
      <c r="E31" s="82"/>
      <c r="F31" s="83"/>
      <c r="G31" s="84"/>
      <c r="H31" s="83"/>
      <c r="I31" s="82"/>
      <c r="J31" s="83"/>
      <c r="K31" s="84"/>
      <c r="L31" s="82"/>
      <c r="M31" s="85"/>
      <c r="N31" s="86"/>
      <c r="O31" s="82"/>
      <c r="P31" s="85"/>
      <c r="Q31" s="86"/>
      <c r="T31" s="134"/>
      <c r="U31" s="135"/>
      <c r="V31" s="135"/>
      <c r="W31" s="135"/>
      <c r="X31" s="135"/>
      <c r="Y31" s="135"/>
      <c r="Z31" s="135"/>
      <c r="AA31" s="136"/>
      <c r="AB31" s="128"/>
      <c r="AC31" s="128"/>
      <c r="AD31" s="136"/>
      <c r="AE31" s="128"/>
      <c r="AF31" s="137"/>
      <c r="AH31" s="52"/>
      <c r="AI31" s="2"/>
      <c r="AJ31" s="24"/>
      <c r="AK31" s="140"/>
      <c r="AL31" s="140"/>
      <c r="AM31" s="140"/>
      <c r="AN31" s="140"/>
      <c r="AO31" s="140"/>
      <c r="AP31" s="2"/>
      <c r="AQ31" s="2"/>
      <c r="AR31" s="2"/>
      <c r="AS31" s="2"/>
    </row>
    <row r="32" spans="2:45" ht="15.75" thickBot="1" x14ac:dyDescent="0.3">
      <c r="B32" s="2" t="s">
        <v>35</v>
      </c>
      <c r="C32" s="74"/>
      <c r="D32" s="75" t="s">
        <v>15</v>
      </c>
      <c r="E32" s="76">
        <v>3.554455428068231E-2</v>
      </c>
      <c r="F32" s="77">
        <v>5.2203005237905893E-2</v>
      </c>
      <c r="G32" s="78">
        <v>5.0137146665599257E-2</v>
      </c>
      <c r="H32" s="77"/>
      <c r="I32" s="76">
        <v>4.2220950059931421E-2</v>
      </c>
      <c r="J32" s="77">
        <v>4.7136371441096704E-2</v>
      </c>
      <c r="K32" s="78">
        <v>5.5597680725515602E-2</v>
      </c>
      <c r="L32" s="76">
        <v>4.5961568728062487E-2</v>
      </c>
      <c r="M32" s="79">
        <v>9.0803405997731505E-3</v>
      </c>
      <c r="N32" s="80">
        <v>0.19756376579524842</v>
      </c>
      <c r="O32" s="76">
        <v>4.8318334075514578E-2</v>
      </c>
      <c r="P32" s="79">
        <v>6.7662402837000311E-3</v>
      </c>
      <c r="Q32" s="80">
        <v>0.14003463515785489</v>
      </c>
      <c r="S32" s="1" t="s">
        <v>86</v>
      </c>
      <c r="T32" s="122" t="str">
        <f t="shared" ref="T32:T34" si="7">D32</f>
        <v>High Power</v>
      </c>
      <c r="U32" s="116">
        <f>($U$37*$U$40/12*44)*(E32)/'Power -v- Effic Raw Data'!F65</f>
        <v>5.5707281170307885</v>
      </c>
      <c r="V32" s="116">
        <f>($U$37*$U$40/12*44)*(F32)/'Power -v- Effic Raw Data'!G65</f>
        <v>7.9640206511103564</v>
      </c>
      <c r="W32" s="116">
        <f>($U$37*$U$40/12*44)*(G32)/'Power -v- Effic Raw Data'!H65</f>
        <v>7.9752410781839282</v>
      </c>
      <c r="X32" s="116">
        <f>($U$37*$U$40/12*44)*(I32)/'Power -v- Effic Raw Data'!J65</f>
        <v>5.7802910426934409</v>
      </c>
      <c r="Y32" s="116">
        <f>($U$37*$U$40/12*44)*(J32)/'Power -v- Effic Raw Data'!K65</f>
        <v>6.2226720594394225</v>
      </c>
      <c r="Z32" s="125">
        <f>($U$37*$U$40/12*44)*(K32)/'Power -v- Effic Raw Data'!L65</f>
        <v>7.4487851097833264</v>
      </c>
      <c r="AA32" s="76">
        <f t="shared" si="1"/>
        <v>7.1699966154416914E-2</v>
      </c>
      <c r="AB32" s="79">
        <f t="shared" si="2"/>
        <v>1.1308628776301802E-2</v>
      </c>
      <c r="AC32" s="129">
        <f>AB32/AA32</f>
        <v>0.15772153576679421</v>
      </c>
      <c r="AD32" s="76">
        <f>AVERAGE(X32:Y32)/100</f>
        <v>6.0014815510664316E-2</v>
      </c>
      <c r="AE32" s="79">
        <v>6.7662402837000311E-3</v>
      </c>
      <c r="AF32" s="129">
        <f>AE32/AD32</f>
        <v>0.11274283235108347</v>
      </c>
      <c r="AH32" s="52"/>
      <c r="AI32" s="2"/>
      <c r="AJ32" s="140"/>
      <c r="AK32" s="140"/>
      <c r="AL32" s="140"/>
      <c r="AM32" s="140"/>
      <c r="AN32" s="140"/>
      <c r="AO32" s="140"/>
      <c r="AP32" s="2"/>
      <c r="AQ32" s="2"/>
      <c r="AR32" s="2"/>
      <c r="AS32" s="2"/>
    </row>
    <row r="33" spans="2:45" ht="15.75" thickBot="1" x14ac:dyDescent="0.3">
      <c r="B33" s="2" t="s">
        <v>35</v>
      </c>
      <c r="C33" s="81"/>
      <c r="D33" s="52" t="s">
        <v>16</v>
      </c>
      <c r="E33" s="82">
        <v>6.5128374503644684E-2</v>
      </c>
      <c r="F33" s="83">
        <v>9.8461850407507309E-2</v>
      </c>
      <c r="G33" s="84">
        <v>9.6834933932771414E-2</v>
      </c>
      <c r="H33" s="83"/>
      <c r="I33" s="82">
        <v>5.9622276046244503E-2</v>
      </c>
      <c r="J33" s="83">
        <v>6.2270024359916618E-2</v>
      </c>
      <c r="K33" s="84">
        <v>0.11377032216771903</v>
      </c>
      <c r="L33" s="82">
        <v>8.6808386281307812E-2</v>
      </c>
      <c r="M33" s="85">
        <v>1.8793054496639119E-2</v>
      </c>
      <c r="N33" s="86">
        <v>0.21648892810585249</v>
      </c>
      <c r="O33" s="82">
        <v>7.8554207524626718E-2</v>
      </c>
      <c r="P33" s="85">
        <v>3.0526770066610448E-2</v>
      </c>
      <c r="Q33" s="86">
        <v>0.38860770197497463</v>
      </c>
      <c r="S33" s="1" t="s">
        <v>86</v>
      </c>
      <c r="T33" s="123" t="str">
        <f t="shared" si="7"/>
        <v>Medium Power</v>
      </c>
      <c r="U33" s="116">
        <f>($U$37*$U$40/12*44)*(E33)/'Power -v- Effic Raw Data'!F66</f>
        <v>18.08574653640521</v>
      </c>
      <c r="V33" s="116">
        <f>($U$37*$U$40/12*44)*(F33)/'Power -v- Effic Raw Data'!G66</f>
        <v>19.810191972709436</v>
      </c>
      <c r="W33" s="116">
        <f>($U$37*$U$40/12*44)*(G33)/'Power -v- Effic Raw Data'!H66</f>
        <v>23.359532389785834</v>
      </c>
      <c r="X33" s="116">
        <f>($U$37*$U$40/12*44)*(I33)/'Power -v- Effic Raw Data'!J66</f>
        <v>12.367499144926796</v>
      </c>
      <c r="Y33" s="116">
        <f>($U$37*$U$40/12*44)*(J33)/'Power -v- Effic Raw Data'!K66</f>
        <v>10.140616536668389</v>
      </c>
      <c r="Z33" s="125">
        <f>($U$37*$U$40/12*44)*(K33)/'Power -v- Effic Raw Data'!L66</f>
        <v>22.842428043145777</v>
      </c>
      <c r="AA33" s="82">
        <f t="shared" si="1"/>
        <v>0.20418490299633493</v>
      </c>
      <c r="AB33" s="85">
        <f t="shared" si="2"/>
        <v>2.1955598295550178E-2</v>
      </c>
      <c r="AC33" s="130">
        <f>AB33/AA33</f>
        <v>0.10752801981615788</v>
      </c>
      <c r="AD33" s="82">
        <f>AVERAGE(X33:Y33)/100</f>
        <v>0.11254057840797593</v>
      </c>
      <c r="AE33" s="85">
        <v>3.0526770066610448E-2</v>
      </c>
      <c r="AF33" s="130">
        <f>AE33/AD33</f>
        <v>0.27125122776556626</v>
      </c>
      <c r="AH33" s="52"/>
      <c r="AI33" s="2"/>
      <c r="AJ33" s="140"/>
      <c r="AK33" s="140"/>
      <c r="AL33" s="140"/>
      <c r="AM33" s="140"/>
      <c r="AN33" s="140"/>
      <c r="AO33" s="140"/>
      <c r="AP33" s="2"/>
      <c r="AQ33" s="2"/>
      <c r="AR33" s="2"/>
      <c r="AS33" s="2"/>
    </row>
    <row r="34" spans="2:45" ht="15.75" thickBot="1" x14ac:dyDescent="0.3">
      <c r="B34" s="2" t="s">
        <v>35</v>
      </c>
      <c r="C34" s="87"/>
      <c r="D34" s="88" t="s">
        <v>17</v>
      </c>
      <c r="E34" s="89">
        <v>6.0560283092722447E-3</v>
      </c>
      <c r="F34" s="90">
        <v>6.2482120147006777E-2</v>
      </c>
      <c r="G34" s="91">
        <v>6.3646679100234305E-2</v>
      </c>
      <c r="H34" s="90"/>
      <c r="I34" s="89">
        <v>6.2591630161763764E-2</v>
      </c>
      <c r="J34" s="90">
        <v>0.1087857900126158</v>
      </c>
      <c r="K34" s="91">
        <v>0.19799813966163463</v>
      </c>
      <c r="L34" s="89">
        <v>4.4061609185504447E-2</v>
      </c>
      <c r="M34" s="92">
        <v>3.2918948687553115E-2</v>
      </c>
      <c r="N34" s="93">
        <v>0.7471118122118634</v>
      </c>
      <c r="O34" s="89">
        <v>0.12312518661200474</v>
      </c>
      <c r="P34" s="92">
        <v>6.8832727861538212E-2</v>
      </c>
      <c r="Q34" s="93">
        <v>0.55904668862306528</v>
      </c>
      <c r="S34" s="1" t="s">
        <v>86</v>
      </c>
      <c r="T34" s="124" t="str">
        <f t="shared" si="7"/>
        <v>Low Power</v>
      </c>
      <c r="U34" s="126">
        <f>($U$37*$U$40/12*44)*(E34)/'Power -v- Effic Raw Data'!F67</f>
        <v>4.7084472488210656</v>
      </c>
      <c r="V34" s="126">
        <f>($U$37*$U$40/12*44)*(F34)/'Power -v- Effic Raw Data'!G67</f>
        <v>18.004707740457796</v>
      </c>
      <c r="W34" s="126">
        <f>($U$37*$U$40/12*44)*(G34)/'Power -v- Effic Raw Data'!H67</f>
        <v>16.829598944168122</v>
      </c>
      <c r="X34" s="126">
        <f>($U$37*$U$40/12*44)*(I34)/'Power -v- Effic Raw Data'!J67</f>
        <v>37.03136117952063</v>
      </c>
      <c r="Y34" s="126">
        <f>($U$37*$U$40/12*44)*(J34)/'Power -v- Effic Raw Data'!K67</f>
        <v>25.822934045401002</v>
      </c>
      <c r="Z34" s="127">
        <f>($U$37*$U$40/12*44)*(K34)/'Power -v- Effic Raw Data'!L67</f>
        <v>74.245482519222307</v>
      </c>
      <c r="AA34" s="89">
        <f t="shared" si="1"/>
        <v>0.13180917977815662</v>
      </c>
      <c r="AB34" s="92">
        <f t="shared" si="2"/>
        <v>6.0101187099220146E-2</v>
      </c>
      <c r="AC34" s="131">
        <f>AB34/AA34</f>
        <v>0.45597117894500472</v>
      </c>
      <c r="AD34" s="89">
        <f>AVERAGE(X34:Y34)/100</f>
        <v>0.31427147612460815</v>
      </c>
      <c r="AE34" s="92">
        <v>6.8832727861538212E-2</v>
      </c>
      <c r="AF34" s="131">
        <f>AE34/AD34</f>
        <v>0.21902314747217511</v>
      </c>
      <c r="AH34" s="52"/>
      <c r="AI34" s="2"/>
      <c r="AJ34" s="140"/>
      <c r="AK34" s="140"/>
      <c r="AL34" s="140"/>
      <c r="AM34" s="140"/>
      <c r="AN34" s="140"/>
      <c r="AO34" s="140"/>
      <c r="AP34" s="2"/>
      <c r="AQ34" s="2"/>
      <c r="AR34" s="2"/>
      <c r="AS34" s="2"/>
    </row>
    <row r="35" spans="2:45" x14ac:dyDescent="0.25"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</row>
    <row r="36" spans="2:45" x14ac:dyDescent="0.25">
      <c r="T36" s="107" t="s">
        <v>68</v>
      </c>
      <c r="U36" s="107" t="s">
        <v>72</v>
      </c>
      <c r="Z36" s="2"/>
      <c r="AA36" s="2"/>
      <c r="AB36" s="2"/>
      <c r="AC36" s="2"/>
      <c r="AD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</row>
    <row r="37" spans="2:45" x14ac:dyDescent="0.25">
      <c r="C37" s="1" t="s">
        <v>64</v>
      </c>
      <c r="T37" s="1" t="s">
        <v>69</v>
      </c>
      <c r="U37" s="113">
        <f>24/46</f>
        <v>0.52173913043478259</v>
      </c>
      <c r="V37" s="115" t="s">
        <v>76</v>
      </c>
      <c r="Z37" s="2"/>
      <c r="AA37" s="83"/>
      <c r="AB37" s="85"/>
      <c r="AC37" s="85"/>
      <c r="AD37" s="2"/>
    </row>
    <row r="38" spans="2:45" ht="15.75" thickBot="1" x14ac:dyDescent="0.3">
      <c r="C38" s="83">
        <v>1E-4</v>
      </c>
      <c r="D38" s="1" t="s">
        <v>65</v>
      </c>
      <c r="I38" s="83">
        <v>1.95E-2</v>
      </c>
      <c r="R38" s="1" t="s">
        <v>45</v>
      </c>
      <c r="T38" s="1" t="s">
        <v>70</v>
      </c>
      <c r="U38" s="111">
        <f>6/46</f>
        <v>0.13043478260869565</v>
      </c>
      <c r="Z38" s="2"/>
      <c r="AA38" s="83"/>
      <c r="AB38" s="85"/>
      <c r="AC38" s="85"/>
      <c r="AD38" s="2"/>
    </row>
    <row r="39" spans="2:45" x14ac:dyDescent="0.25">
      <c r="C39" s="83">
        <v>1.9900000000000001E-2</v>
      </c>
      <c r="D39" s="1" t="s">
        <v>66</v>
      </c>
      <c r="I39" s="83">
        <v>0.02</v>
      </c>
      <c r="R39" s="118">
        <v>2.4239664029236302E-2</v>
      </c>
      <c r="T39" s="1" t="s">
        <v>71</v>
      </c>
      <c r="U39" s="1">
        <v>26.7</v>
      </c>
      <c r="V39" s="1" t="s">
        <v>75</v>
      </c>
      <c r="Z39" s="2"/>
      <c r="AA39" s="83"/>
      <c r="AB39" s="85"/>
      <c r="AC39" s="85"/>
      <c r="AD39" s="2"/>
    </row>
    <row r="40" spans="2:45" x14ac:dyDescent="0.25">
      <c r="C40" s="83">
        <v>0.05</v>
      </c>
      <c r="D40" s="1" t="s">
        <v>67</v>
      </c>
      <c r="I40" s="83">
        <v>0.1</v>
      </c>
      <c r="R40" s="119">
        <v>9.9060190631290984E-2</v>
      </c>
      <c r="T40" s="1" t="s">
        <v>73</v>
      </c>
      <c r="U40" s="112">
        <v>37.453180000000003</v>
      </c>
      <c r="V40" s="1" t="s">
        <v>74</v>
      </c>
      <c r="Z40" s="2"/>
      <c r="AA40" s="2"/>
      <c r="AB40" s="2"/>
      <c r="AC40" s="2"/>
      <c r="AD40" s="2"/>
    </row>
    <row r="41" spans="2:45" ht="15.75" thickBot="1" x14ac:dyDescent="0.3">
      <c r="R41" s="120">
        <v>1.3285433037068013E-2</v>
      </c>
      <c r="T41" s="1" t="s">
        <v>87</v>
      </c>
      <c r="U41" s="114">
        <f>U40*U39</f>
        <v>999.99990600000001</v>
      </c>
    </row>
  </sheetData>
  <conditionalFormatting sqref="E4:L34">
    <cfRule type="colorScale" priority="45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O4:O34">
    <cfRule type="colorScale" priority="44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C38:C40">
    <cfRule type="colorScale" priority="43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I38:I40">
    <cfRule type="colorScale" priority="42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A4:AA14 AD4:AD14 AD16:AD18 AA16:AA18 AA20:AA22 AD20:AD22 AD24:AD26 AA24:AA26 AA28:AA30 AD28:AD30 AD32:AD34 AA32:AA34">
    <cfRule type="colorScale" priority="41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7 AD11">
    <cfRule type="colorScale" priority="40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4:AD6">
    <cfRule type="colorScale" priority="39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A8:AA10">
    <cfRule type="colorScale" priority="38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8:AD10">
    <cfRule type="colorScale" priority="37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A12:AA14">
    <cfRule type="colorScale" priority="36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12:AD14">
    <cfRule type="colorScale" priority="35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16:AD18">
    <cfRule type="colorScale" priority="34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A16:AA18">
    <cfRule type="colorScale" priority="33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A20:AA22">
    <cfRule type="colorScale" priority="32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20:AD22">
    <cfRule type="colorScale" priority="31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A24:AA26">
    <cfRule type="colorScale" priority="30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24:AD26">
    <cfRule type="colorScale" priority="29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A28:AA30">
    <cfRule type="colorScale" priority="28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28:AD30">
    <cfRule type="colorScale" priority="27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A32:AA34">
    <cfRule type="colorScale" priority="26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32:AD34">
    <cfRule type="colorScale" priority="25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A37:AA39">
    <cfRule type="colorScale" priority="24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A15 AD15">
    <cfRule type="colorScale" priority="23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15">
    <cfRule type="colorScale" priority="22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19 AA19">
    <cfRule type="colorScale" priority="21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19">
    <cfRule type="colorScale" priority="20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23 AA23">
    <cfRule type="colorScale" priority="19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23">
    <cfRule type="colorScale" priority="18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27 AA27">
    <cfRule type="colorScale" priority="17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27">
    <cfRule type="colorScale" priority="16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31 AA31">
    <cfRule type="colorScale" priority="15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31">
    <cfRule type="colorScale" priority="14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J4:AO6">
    <cfRule type="colorScale" priority="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J8:AO10"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J12:AO14">
    <cfRule type="colorScale" priority="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J16:AO18">
    <cfRule type="colorScale" priority="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J20:AO22"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J24:AO26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J28:AO30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J32:AO34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J4:AO34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R4:AR9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R4:AR9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K12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J4:AO34 AR4:AR9">
    <cfRule type="colorScale" priority="1">
      <colorScale>
        <cfvo type="min"/>
        <cfvo type="max"/>
        <color rgb="FFFFEF9C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AR41"/>
  <sheetViews>
    <sheetView showGridLines="0" topLeftCell="AG1" zoomScaleNormal="100" workbookViewId="0">
      <selection activeCell="AJ1" sqref="AJ1"/>
    </sheetView>
  </sheetViews>
  <sheetFormatPr defaultColWidth="9.140625" defaultRowHeight="15" x14ac:dyDescent="0.25"/>
  <cols>
    <col min="1" max="11" width="9.140625" style="1" hidden="1" customWidth="1"/>
    <col min="12" max="12" width="9.85546875" style="1" hidden="1" customWidth="1"/>
    <col min="13" max="14" width="9.140625" style="1" hidden="1" customWidth="1"/>
    <col min="15" max="15" width="10.42578125" style="1" hidden="1" customWidth="1"/>
    <col min="16" max="18" width="9.140625" style="1" hidden="1" customWidth="1"/>
    <col min="19" max="19" width="15.28515625" style="1" hidden="1" customWidth="1"/>
    <col min="20" max="20" width="13.42578125" style="1" hidden="1" customWidth="1"/>
    <col min="21" max="21" width="11.28515625" style="1" hidden="1" customWidth="1"/>
    <col min="22" max="22" width="9.140625" style="1" hidden="1" customWidth="1"/>
    <col min="23" max="23" width="9.28515625" style="1" hidden="1" customWidth="1"/>
    <col min="24" max="26" width="9.140625" style="1" hidden="1" customWidth="1"/>
    <col min="27" max="27" width="10.42578125" style="1" hidden="1" customWidth="1"/>
    <col min="28" max="28" width="9.140625" style="1" hidden="1" customWidth="1"/>
    <col min="29" max="29" width="8" style="1" hidden="1" customWidth="1"/>
    <col min="30" max="30" width="10.5703125" style="1" hidden="1" customWidth="1"/>
    <col min="31" max="32" width="9.140625" style="1" hidden="1" customWidth="1"/>
    <col min="33" max="33" width="9.140625" style="1"/>
    <col min="34" max="34" width="12.7109375" style="1" customWidth="1"/>
    <col min="35" max="35" width="15.28515625" style="1" bestFit="1" customWidth="1"/>
    <col min="36" max="41" width="9" style="1" customWidth="1"/>
    <col min="42" max="16384" width="9.140625" style="1"/>
  </cols>
  <sheetData>
    <row r="2" spans="1:44" ht="15.75" thickBot="1" x14ac:dyDescent="0.3">
      <c r="A2" s="58" t="s">
        <v>63</v>
      </c>
      <c r="E2" s="1" t="s">
        <v>7</v>
      </c>
      <c r="I2" s="1" t="s">
        <v>8</v>
      </c>
      <c r="U2" s="107" t="s">
        <v>77</v>
      </c>
      <c r="AA2" s="2"/>
      <c r="AB2" s="2"/>
      <c r="AC2" s="2"/>
      <c r="AD2" s="2"/>
      <c r="AE2" s="2"/>
      <c r="AF2" s="2"/>
      <c r="AI2" s="58" t="s">
        <v>88</v>
      </c>
    </row>
    <row r="3" spans="1:44" ht="15.75" thickBot="1" x14ac:dyDescent="0.3">
      <c r="E3" s="6" t="s">
        <v>40</v>
      </c>
      <c r="F3" s="7" t="s">
        <v>40</v>
      </c>
      <c r="G3" s="8" t="s">
        <v>40</v>
      </c>
      <c r="H3" s="7"/>
      <c r="I3" s="6" t="s">
        <v>41</v>
      </c>
      <c r="J3" s="7" t="s">
        <v>41</v>
      </c>
      <c r="K3" s="8" t="s">
        <v>41</v>
      </c>
      <c r="L3" s="108" t="s">
        <v>43</v>
      </c>
      <c r="M3" s="109" t="s">
        <v>11</v>
      </c>
      <c r="N3" s="110" t="s">
        <v>12</v>
      </c>
      <c r="O3" s="108" t="s">
        <v>44</v>
      </c>
      <c r="P3" s="109" t="s">
        <v>11</v>
      </c>
      <c r="Q3" s="110" t="s">
        <v>12</v>
      </c>
      <c r="U3" s="121" t="s">
        <v>78</v>
      </c>
      <c r="V3" s="121" t="s">
        <v>78</v>
      </c>
      <c r="W3" s="121" t="s">
        <v>78</v>
      </c>
      <c r="X3" s="121" t="s">
        <v>8</v>
      </c>
      <c r="Y3" s="121" t="s">
        <v>8</v>
      </c>
      <c r="Z3" s="121" t="s">
        <v>8</v>
      </c>
      <c r="AA3" s="107" t="s">
        <v>43</v>
      </c>
      <c r="AB3" s="107" t="s">
        <v>11</v>
      </c>
      <c r="AC3" s="107" t="s">
        <v>12</v>
      </c>
      <c r="AD3" s="16" t="s">
        <v>44</v>
      </c>
      <c r="AE3" s="16" t="s">
        <v>11</v>
      </c>
      <c r="AF3" s="16" t="s">
        <v>12</v>
      </c>
      <c r="AJ3" s="1" t="str">
        <f t="shared" ref="AJ3:AO3" si="0">U3</f>
        <v>Small pot</v>
      </c>
      <c r="AK3" s="1" t="str">
        <f t="shared" si="0"/>
        <v>Small pot</v>
      </c>
      <c r="AL3" s="1" t="str">
        <f t="shared" si="0"/>
        <v>Small pot</v>
      </c>
      <c r="AM3" s="1" t="str">
        <f t="shared" si="0"/>
        <v>Big Pot</v>
      </c>
      <c r="AN3" s="1" t="str">
        <f t="shared" si="0"/>
        <v>Big Pot</v>
      </c>
      <c r="AO3" s="1" t="str">
        <f t="shared" si="0"/>
        <v>Big Pot</v>
      </c>
      <c r="AQ3" s="121" t="s">
        <v>89</v>
      </c>
      <c r="AR3" s="121" t="s">
        <v>90</v>
      </c>
    </row>
    <row r="4" spans="1:44" ht="15.75" thickBot="1" x14ac:dyDescent="0.3">
      <c r="B4" s="1" t="s">
        <v>36</v>
      </c>
      <c r="C4" s="74"/>
      <c r="D4" s="75" t="s">
        <v>15</v>
      </c>
      <c r="E4" s="76">
        <f>'Power -v- COr Raw Data (2)'!E4</f>
        <v>6.7125030458113466E-2</v>
      </c>
      <c r="F4" s="77">
        <f>'Power -v- COr Raw Data (2)'!F4</f>
        <v>5.6276247879770327E-2</v>
      </c>
      <c r="G4" s="78">
        <f>'Power -v- COr Raw Data (2)'!G4</f>
        <v>5.152924818109015E-2</v>
      </c>
      <c r="H4" s="77"/>
      <c r="I4" s="76">
        <f>'Power -v- COr Raw Data (2)'!I4</f>
        <v>5.7054057432888182E-2</v>
      </c>
      <c r="J4" s="77">
        <f>'Power -v- COr Raw Data (2)'!J4</f>
        <v>8.6644148745011973E-2</v>
      </c>
      <c r="K4" s="78">
        <f>'Power -v- COr Raw Data (2)'!K4</f>
        <v>8.1508387173823818E-2</v>
      </c>
      <c r="L4" s="76">
        <f>'Power -v- COr Raw Data (2)'!L4</f>
        <v>5.8310175506324648E-2</v>
      </c>
      <c r="M4" s="79">
        <f>'Power -v- COr Raw Data (2)'!M4</f>
        <v>7.9943575352009119E-3</v>
      </c>
      <c r="N4" s="80">
        <f>'Power -v- COr Raw Data (2)'!N4</f>
        <v>0.13710055690595202</v>
      </c>
      <c r="O4" s="76">
        <f>'Power -v- COr Raw Data (2)'!O4</f>
        <v>7.506886445057466E-2</v>
      </c>
      <c r="P4" s="79">
        <f>'Power -v- COr Raw Data (2)'!P4</f>
        <v>1.5811197476547623E-2</v>
      </c>
      <c r="Q4" s="80">
        <f>'Power -v- COr Raw Data (2)'!Q4</f>
        <v>0.21062257424924438</v>
      </c>
      <c r="S4" s="1" t="s">
        <v>79</v>
      </c>
      <c r="T4" s="122" t="str">
        <f>D4</f>
        <v>High Power</v>
      </c>
      <c r="U4" s="116">
        <f>'Power -v- COr Raw Data (2)'!U4</f>
        <v>9.1345766596998885</v>
      </c>
      <c r="V4" s="116">
        <f>'Power -v- COr Raw Data (2)'!V4</f>
        <v>7.1219524828215626</v>
      </c>
      <c r="W4" s="116">
        <f>'Power -v- COr Raw Data (2)'!W4</f>
        <v>7.5239469559231535</v>
      </c>
      <c r="X4" s="116"/>
      <c r="Y4" s="116">
        <f>'Power -v- COr Raw Data (2)'!Y4</f>
        <v>10.66085786903758</v>
      </c>
      <c r="Z4" s="116">
        <f>'Power -v- COr Raw Data (2)'!Z4</f>
        <v>9.9494318193483888</v>
      </c>
      <c r="AA4" s="76">
        <f>'Power -v- COr Raw Data (2)'!AA4</f>
        <v>7.9268253661482019E-2</v>
      </c>
      <c r="AB4" s="79">
        <f>'Power -v- COr Raw Data (2)'!AB4</f>
        <v>8.6963489634362193E-3</v>
      </c>
      <c r="AC4" s="129">
        <f>'Power -v- COr Raw Data (2)'!AC4</f>
        <v>0.10970784092928672</v>
      </c>
      <c r="AD4" s="77">
        <f>'Power -v- COr Raw Data (2)'!AD4</f>
        <v>9.9314308875086396E-2</v>
      </c>
      <c r="AE4" s="79">
        <f>'Power -v- COr Raw Data (2)'!AE4</f>
        <v>1.5811197476547623E-2</v>
      </c>
      <c r="AF4" s="129">
        <f>AE4/AD4</f>
        <v>0.15920361985737946</v>
      </c>
      <c r="AH4" s="115" t="str">
        <f>S4</f>
        <v>Ethanol Gel 0</v>
      </c>
      <c r="AI4" s="122" t="str">
        <f t="shared" ref="AI4:AI34" si="1">T4</f>
        <v>High Power</v>
      </c>
      <c r="AJ4" s="144">
        <f>VLOOKUP(U4,$AQ$4:$AR$9,2, TRUE)</f>
        <v>2</v>
      </c>
      <c r="AK4" s="144">
        <f t="shared" ref="AK4:AO5" si="2">VLOOKUP(V4,$AQ$4:$AR$9,2)</f>
        <v>3</v>
      </c>
      <c r="AL4" s="144">
        <f t="shared" si="2"/>
        <v>2</v>
      </c>
      <c r="AM4" s="144">
        <f t="shared" si="2"/>
        <v>5</v>
      </c>
      <c r="AN4" s="144">
        <f t="shared" si="2"/>
        <v>2</v>
      </c>
      <c r="AO4" s="145">
        <f t="shared" si="2"/>
        <v>2</v>
      </c>
      <c r="AQ4" s="3">
        <v>0</v>
      </c>
      <c r="AR4" s="142">
        <v>5</v>
      </c>
    </row>
    <row r="5" spans="1:44" ht="15.75" thickBot="1" x14ac:dyDescent="0.3">
      <c r="B5" s="1" t="s">
        <v>36</v>
      </c>
      <c r="C5" s="81"/>
      <c r="D5" s="52" t="s">
        <v>16</v>
      </c>
      <c r="E5" s="82">
        <f>'Power -v- COr Raw Data (2)'!E5</f>
        <v>4.567101764685208E-2</v>
      </c>
      <c r="F5" s="83">
        <f>'Power -v- COr Raw Data (2)'!F5</f>
        <v>2.9389702118865286E-2</v>
      </c>
      <c r="G5" s="84">
        <f>'Power -v- COr Raw Data (2)'!G5</f>
        <v>4.0162626456571766E-2</v>
      </c>
      <c r="H5" s="83"/>
      <c r="I5" s="82">
        <f>'Power -v- COr Raw Data (2)'!I5</f>
        <v>0</v>
      </c>
      <c r="J5" s="83">
        <f>'Power -v- COr Raw Data (2)'!J5</f>
        <v>5.8535467070360163E-2</v>
      </c>
      <c r="K5" s="84">
        <f>'Power -v- COr Raw Data (2)'!K5</f>
        <v>5.1988011834239158E-2</v>
      </c>
      <c r="L5" s="82">
        <f>'Power -v- COr Raw Data (2)'!L5</f>
        <v>3.8407782074096376E-2</v>
      </c>
      <c r="M5" s="85">
        <f>'Power -v- COr Raw Data (2)'!M5</f>
        <v>8.281299290298293E-3</v>
      </c>
      <c r="N5" s="86">
        <f>'Power -v- COr Raw Data (2)'!N5</f>
        <v>0.21561513951318492</v>
      </c>
      <c r="O5" s="82">
        <f>'Power -v- COr Raw Data (2)'!O5</f>
        <v>5.526173945229966E-2</v>
      </c>
      <c r="P5" s="85">
        <f>'Power -v- COr Raw Data (2)'!P5</f>
        <v>4.6297499969765307E-3</v>
      </c>
      <c r="Q5" s="86">
        <f>'Power -v- COr Raw Data (2)'!Q5</f>
        <v>8.3778578865994574E-2</v>
      </c>
      <c r="S5" s="1" t="s">
        <v>79</v>
      </c>
      <c r="T5" s="123" t="str">
        <f t="shared" ref="T5:T14" si="3">D5</f>
        <v>Medium Power</v>
      </c>
      <c r="U5" s="116">
        <f>'Power -v- COr Raw Data (2)'!U5</f>
        <v>5.5523273492020415</v>
      </c>
      <c r="V5" s="116">
        <f>'Power -v- COr Raw Data (2)'!V5</f>
        <v>3.337440254339243</v>
      </c>
      <c r="W5" s="116">
        <f>'Power -v- COr Raw Data (2)'!W5</f>
        <v>5.0176680082582852</v>
      </c>
      <c r="X5" s="116"/>
      <c r="Y5" s="116">
        <f>'Power -v- COr Raw Data (2)'!Y5</f>
        <v>6.7013284375867341</v>
      </c>
      <c r="Z5" s="116">
        <f>'Power -v- COr Raw Data (2)'!Z5</f>
        <v>6.2854970417554989</v>
      </c>
      <c r="AA5" s="82">
        <f>'Power -v- COr Raw Data (2)'!AA5</f>
        <v>4.6358118705998569E-2</v>
      </c>
      <c r="AB5" s="85">
        <f>'Power -v- COr Raw Data (2)'!AB5</f>
        <v>9.4367783808812257E-3</v>
      </c>
      <c r="AC5" s="130">
        <f>'Power -v- COr Raw Data (2)'!AC5</f>
        <v>0.20356258287202975</v>
      </c>
      <c r="AD5" s="83">
        <f>'Power -v- COr Raw Data (2)'!AD5</f>
        <v>6.7013284375867344E-2</v>
      </c>
      <c r="AE5" s="85">
        <f>'Power -v- COr Raw Data (2)'!AE5</f>
        <v>4.6297499969765307E-3</v>
      </c>
      <c r="AF5" s="130">
        <f>AE5/AD5</f>
        <v>6.908704803974336E-2</v>
      </c>
      <c r="AH5" s="115" t="str">
        <f>S5</f>
        <v>Ethanol Gel 0</v>
      </c>
      <c r="AI5" s="123" t="str">
        <f t="shared" si="1"/>
        <v>Medium Power</v>
      </c>
      <c r="AJ5" s="144">
        <f>VLOOKUP(U5,$AQ$4:$AR$9,2)</f>
        <v>3</v>
      </c>
      <c r="AK5" s="144">
        <f t="shared" si="2"/>
        <v>4</v>
      </c>
      <c r="AL5" s="144">
        <f t="shared" si="2"/>
        <v>3</v>
      </c>
      <c r="AM5" s="144">
        <f t="shared" si="2"/>
        <v>5</v>
      </c>
      <c r="AN5" s="144">
        <f t="shared" si="2"/>
        <v>3</v>
      </c>
      <c r="AO5" s="145">
        <f t="shared" si="2"/>
        <v>3</v>
      </c>
      <c r="AQ5" s="12">
        <v>3</v>
      </c>
      <c r="AR5" s="143">
        <v>4</v>
      </c>
    </row>
    <row r="6" spans="1:44" ht="15.75" thickBot="1" x14ac:dyDescent="0.3">
      <c r="B6" s="1" t="s">
        <v>36</v>
      </c>
      <c r="C6" s="87"/>
      <c r="D6" s="88" t="s">
        <v>17</v>
      </c>
      <c r="E6" s="89">
        <f>'Power -v- COr Raw Data (2)'!E6</f>
        <v>3.1935910116716146E-3</v>
      </c>
      <c r="F6" s="90">
        <f>'Power -v- COr Raw Data (2)'!F6</f>
        <v>3.0466264985152848E-3</v>
      </c>
      <c r="G6" s="91">
        <f>'Power -v- COr Raw Data (2)'!G6</f>
        <v>2.6668917386067801E-3</v>
      </c>
      <c r="H6" s="90"/>
      <c r="I6" s="89">
        <f>'Power -v- COr Raw Data (2)'!I6</f>
        <v>1.5639290610627805E-2</v>
      </c>
      <c r="J6" s="90">
        <f>'Power -v- COr Raw Data (2)'!J6</f>
        <v>1.9994793007682811E-3</v>
      </c>
      <c r="K6" s="91">
        <f>'Power -v- COr Raw Data (2)'!K6</f>
        <v>1.0896626691355486E-2</v>
      </c>
      <c r="L6" s="89">
        <f>'Power -v- COr Raw Data (2)'!L6</f>
        <v>2.9690364162645601E-3</v>
      </c>
      <c r="M6" s="92">
        <f>'Power -v- COr Raw Data (2)'!M6</f>
        <v>2.7178704293897448E-4</v>
      </c>
      <c r="N6" s="93">
        <f>'Power -v- COr Raw Data (2)'!N6</f>
        <v>9.1540488169868414E-2</v>
      </c>
      <c r="O6" s="89">
        <f>'Power -v- COr Raw Data (2)'!O6</f>
        <v>9.5117988675838573E-3</v>
      </c>
      <c r="P6" s="92">
        <f>'Power -v- COr Raw Data (2)'!P6</f>
        <v>6.924552275653785E-3</v>
      </c>
      <c r="Q6" s="93">
        <f>'Power -v- COr Raw Data (2)'!Q6</f>
        <v>0.72799607856013548</v>
      </c>
      <c r="S6" s="1" t="s">
        <v>79</v>
      </c>
      <c r="T6" s="123" t="str">
        <f t="shared" si="3"/>
        <v>Low Power</v>
      </c>
      <c r="U6" s="116">
        <f>'Power -v- COr Raw Data (2)'!U6</f>
        <v>0.44213623824800685</v>
      </c>
      <c r="V6" s="116">
        <f>'Power -v- COr Raw Data (2)'!V6</f>
        <v>0.52560664724334305</v>
      </c>
      <c r="W6" s="116">
        <f>'Power -v- COr Raw Data (2)'!W6</f>
        <v>0.34246663500246322</v>
      </c>
      <c r="X6" s="116"/>
      <c r="Y6" s="116">
        <f>'Power -v- COr Raw Data (2)'!Y6</f>
        <v>0.29814388652250218</v>
      </c>
      <c r="Z6" s="116">
        <f>'Power -v- COr Raw Data (2)'!Z6</f>
        <v>6.8433976456544805</v>
      </c>
      <c r="AA6" s="82">
        <f>'Power -v- COr Raw Data (2)'!AA6</f>
        <v>4.3673650683127103E-3</v>
      </c>
      <c r="AB6" s="85">
        <f>'Power -v- COr Raw Data (2)'!AB6</f>
        <v>7.4864027166711086E-4</v>
      </c>
      <c r="AC6" s="130">
        <f>'Power -v- COr Raw Data (2)'!AC6</f>
        <v>0.17141692071927958</v>
      </c>
      <c r="AD6" s="83">
        <f>'Power -v- COr Raw Data (2)'!AD6</f>
        <v>2.0535536743479948E-2</v>
      </c>
      <c r="AE6" s="85">
        <f>'Power -v- COr Raw Data (2)'!AE6</f>
        <v>6.924552275653785E-3</v>
      </c>
      <c r="AF6" s="130">
        <f>AE6/AD6</f>
        <v>0.33719850433674869</v>
      </c>
      <c r="AH6" s="115" t="str">
        <f>S6</f>
        <v>Ethanol Gel 0</v>
      </c>
      <c r="AI6" s="124" t="str">
        <f t="shared" si="1"/>
        <v>Low Power</v>
      </c>
      <c r="AJ6" s="144">
        <f t="shared" ref="AJ6:AO6" si="4">VLOOKUP(U6,$AQ$4:$AR$9,2, TRUE)</f>
        <v>5</v>
      </c>
      <c r="AK6" s="144">
        <f t="shared" si="4"/>
        <v>5</v>
      </c>
      <c r="AL6" s="144">
        <f t="shared" si="4"/>
        <v>5</v>
      </c>
      <c r="AM6" s="144">
        <f t="shared" si="4"/>
        <v>5</v>
      </c>
      <c r="AN6" s="144">
        <f t="shared" si="4"/>
        <v>5</v>
      </c>
      <c r="AO6" s="146">
        <f t="shared" si="4"/>
        <v>3</v>
      </c>
      <c r="AQ6" s="12">
        <v>4.4000000000000004</v>
      </c>
      <c r="AR6" s="143">
        <v>3</v>
      </c>
    </row>
    <row r="7" spans="1:44" ht="15.75" thickBot="1" x14ac:dyDescent="0.3">
      <c r="C7" s="81"/>
      <c r="D7" s="52"/>
      <c r="E7" s="82"/>
      <c r="F7" s="83"/>
      <c r="G7" s="84"/>
      <c r="H7" s="83"/>
      <c r="I7" s="82"/>
      <c r="J7" s="83"/>
      <c r="K7" s="84"/>
      <c r="L7" s="82"/>
      <c r="M7" s="85"/>
      <c r="N7" s="86"/>
      <c r="O7" s="82"/>
      <c r="P7" s="85"/>
      <c r="Q7" s="86"/>
      <c r="T7" s="134"/>
      <c r="U7" s="135"/>
      <c r="V7" s="135"/>
      <c r="W7" s="135"/>
      <c r="X7" s="135"/>
      <c r="Y7" s="135"/>
      <c r="Z7" s="135"/>
      <c r="AA7" s="136"/>
      <c r="AB7" s="128"/>
      <c r="AC7" s="128"/>
      <c r="AD7" s="136"/>
      <c r="AE7" s="128"/>
      <c r="AF7" s="137"/>
      <c r="AH7" s="115"/>
      <c r="AI7" s="12"/>
      <c r="AJ7" s="147"/>
      <c r="AK7" s="148"/>
      <c r="AL7" s="148"/>
      <c r="AM7" s="148"/>
      <c r="AN7" s="148"/>
      <c r="AO7" s="149"/>
      <c r="AQ7" s="12">
        <v>7.2</v>
      </c>
      <c r="AR7" s="143">
        <v>2</v>
      </c>
    </row>
    <row r="8" spans="1:44" ht="15.75" thickBot="1" x14ac:dyDescent="0.3">
      <c r="B8" s="2" t="s">
        <v>37</v>
      </c>
      <c r="C8" s="74"/>
      <c r="D8" s="75" t="s">
        <v>15</v>
      </c>
      <c r="E8" s="76">
        <f>'Power -v- COr Raw Data (2)'!E8</f>
        <v>5.4819460482748571E-2</v>
      </c>
      <c r="F8" s="77">
        <f>'Power -v- COr Raw Data (2)'!F8</f>
        <v>5.622245945171124E-2</v>
      </c>
      <c r="G8" s="78">
        <f>'Power -v- COr Raw Data (2)'!G8</f>
        <v>5.6063134746419364E-2</v>
      </c>
      <c r="H8" s="77"/>
      <c r="I8" s="76">
        <f>'Power -v- COr Raw Data (2)'!I8</f>
        <v>4.4214253900317385E-2</v>
      </c>
      <c r="J8" s="77">
        <f>'Power -v- COr Raw Data (2)'!J8</f>
        <v>5.1080620229357505E-2</v>
      </c>
      <c r="K8" s="78">
        <f>'Power -v- COr Raw Data (2)'!K8</f>
        <v>4.6819496984580398E-2</v>
      </c>
      <c r="L8" s="76">
        <f>'Power -v- COr Raw Data (2)'!L8</f>
        <v>5.5701684893626389E-2</v>
      </c>
      <c r="M8" s="85">
        <f>'Power -v- COr Raw Data (2)'!M8</f>
        <v>7.6817056946398604E-4</v>
      </c>
      <c r="N8" s="86">
        <f>'Power -v- COr Raw Data (2)'!N8</f>
        <v>1.3790795932492219E-2</v>
      </c>
      <c r="O8" s="76">
        <f>'Power -v- COr Raw Data (2)'!O8</f>
        <v>4.7371457038085096E-2</v>
      </c>
      <c r="P8" s="79">
        <f>'Power -v- COr Raw Data (2)'!P8</f>
        <v>3.4663008476822459E-3</v>
      </c>
      <c r="Q8" s="80">
        <f>'Power -v- COr Raw Data (2)'!Q8</f>
        <v>7.3172772475532125E-2</v>
      </c>
      <c r="S8" s="1" t="s">
        <v>80</v>
      </c>
      <c r="T8" s="123" t="str">
        <f t="shared" si="3"/>
        <v>High Power</v>
      </c>
      <c r="U8" s="117">
        <f>'Power -v- COr Raw Data (2)'!U8</f>
        <v>7.8667084317334472</v>
      </c>
      <c r="V8" s="117">
        <f>'Power -v- COr Raw Data (2)'!V8</f>
        <v>7.9951258888332424</v>
      </c>
      <c r="W8" s="117">
        <f>'Power -v- COr Raw Data (2)'!W8</f>
        <v>8.5242876132479122</v>
      </c>
      <c r="X8" s="117"/>
      <c r="Y8" s="117">
        <f>'Power -v- COr Raw Data (2)'!Y8</f>
        <v>6.5491383435599575</v>
      </c>
      <c r="Z8" s="133">
        <f>'Power -v- COr Raw Data (2)'!Z8</f>
        <v>5.696736925259378</v>
      </c>
      <c r="AA8" s="82">
        <f>'Power -v- COr Raw Data (2)'!AA8</f>
        <v>8.1287073112715338E-2</v>
      </c>
      <c r="AB8" s="85">
        <f>'Power -v- COr Raw Data (2)'!AB8</f>
        <v>2.845881144224478E-3</v>
      </c>
      <c r="AC8" s="130">
        <f>'Power -v- COr Raw Data (2)'!AC8</f>
        <v>3.5010254832011055E-2</v>
      </c>
      <c r="AD8" s="82">
        <f>'Power -v- COr Raw Data (2)'!AD8</f>
        <v>6.0173160388803847E-2</v>
      </c>
      <c r="AE8" s="85">
        <f>'Power -v- COr Raw Data (2)'!AE8</f>
        <v>3.4663008476822459E-3</v>
      </c>
      <c r="AF8" s="130">
        <f>AE8/AD8</f>
        <v>5.7605431147126601E-2</v>
      </c>
      <c r="AH8" s="115" t="str">
        <f>S8</f>
        <v>Ethanol Gel 1</v>
      </c>
      <c r="AI8" s="122" t="str">
        <f t="shared" si="1"/>
        <v>High Power</v>
      </c>
      <c r="AJ8" s="144">
        <f>VLOOKUP(U8,$AQ$4:$AR$9,2, TRUE)</f>
        <v>2</v>
      </c>
      <c r="AK8" s="144">
        <f t="shared" ref="AK8:AO9" si="5">VLOOKUP(V8,$AQ$4:$AR$9,2)</f>
        <v>2</v>
      </c>
      <c r="AL8" s="144">
        <f t="shared" si="5"/>
        <v>2</v>
      </c>
      <c r="AM8" s="144">
        <f t="shared" si="5"/>
        <v>5</v>
      </c>
      <c r="AN8" s="144">
        <f t="shared" si="5"/>
        <v>3</v>
      </c>
      <c r="AO8" s="145">
        <f t="shared" si="5"/>
        <v>3</v>
      </c>
      <c r="AQ8" s="12">
        <v>11.5</v>
      </c>
      <c r="AR8" s="143">
        <v>1</v>
      </c>
    </row>
    <row r="9" spans="1:44" ht="15.75" thickBot="1" x14ac:dyDescent="0.3">
      <c r="B9" s="2" t="s">
        <v>37</v>
      </c>
      <c r="C9" s="81"/>
      <c r="D9" s="52" t="s">
        <v>16</v>
      </c>
      <c r="E9" s="82">
        <f>'Power -v- COr Raw Data (2)'!E9</f>
        <v>0</v>
      </c>
      <c r="F9" s="83">
        <f>'Power -v- COr Raw Data (2)'!F9</f>
        <v>0</v>
      </c>
      <c r="G9" s="84">
        <f>'Power -v- COr Raw Data (2)'!G9</f>
        <v>0</v>
      </c>
      <c r="H9" s="83"/>
      <c r="I9" s="82">
        <f>'Power -v- COr Raw Data (2)'!I9</f>
        <v>0</v>
      </c>
      <c r="J9" s="83">
        <f>'Power -v- COr Raw Data (2)'!J9</f>
        <v>0</v>
      </c>
      <c r="K9" s="84">
        <f>'Power -v- COr Raw Data (2)'!K9</f>
        <v>0</v>
      </c>
      <c r="L9" s="82">
        <f>'Power -v- COr Raw Data (2)'!L9</f>
        <v>0</v>
      </c>
      <c r="M9" s="85">
        <f>'Power -v- COr Raw Data (2)'!M9</f>
        <v>0</v>
      </c>
      <c r="N9" s="86">
        <f>'Power -v- COr Raw Data (2)'!N9</f>
        <v>0</v>
      </c>
      <c r="O9" s="82">
        <f>'Power -v- COr Raw Data (2)'!O9</f>
        <v>0</v>
      </c>
      <c r="P9" s="85">
        <f>'Power -v- COr Raw Data (2)'!P9</f>
        <v>0</v>
      </c>
      <c r="Q9" s="86">
        <f>'Power -v- COr Raw Data (2)'!Q9</f>
        <v>0</v>
      </c>
      <c r="S9" s="1" t="s">
        <v>80</v>
      </c>
      <c r="T9" s="123" t="str">
        <f t="shared" si="3"/>
        <v>Medium Power</v>
      </c>
      <c r="U9" s="116">
        <f>'Power -v- COr Raw Data (2)'!U9</f>
        <v>0</v>
      </c>
      <c r="V9" s="116">
        <f>'Power -v- COr Raw Data (2)'!V9</f>
        <v>0</v>
      </c>
      <c r="W9" s="116">
        <f>'Power -v- COr Raw Data (2)'!W9</f>
        <v>0</v>
      </c>
      <c r="X9" s="116"/>
      <c r="Y9" s="116">
        <f>'Power -v- COr Raw Data (2)'!Y9</f>
        <v>0</v>
      </c>
      <c r="Z9" s="125">
        <f>'Power -v- COr Raw Data (2)'!Z9</f>
        <v>0</v>
      </c>
      <c r="AA9" s="82">
        <f>'Power -v- COr Raw Data (2)'!AA9</f>
        <v>0</v>
      </c>
      <c r="AB9" s="85">
        <f>'Power -v- COr Raw Data (2)'!AB9</f>
        <v>0</v>
      </c>
      <c r="AC9" s="130">
        <f>'Power -v- COr Raw Data (2)'!AC9</f>
        <v>0</v>
      </c>
      <c r="AD9" s="82">
        <f>'Power -v- COr Raw Data (2)'!AD9</f>
        <v>0</v>
      </c>
      <c r="AE9" s="85">
        <f>'Power -v- COr Raw Data (2)'!AE9</f>
        <v>0</v>
      </c>
      <c r="AF9" s="130"/>
      <c r="AH9" s="115" t="str">
        <f>S9</f>
        <v>Ethanol Gel 1</v>
      </c>
      <c r="AI9" s="123" t="str">
        <f t="shared" si="1"/>
        <v>Medium Power</v>
      </c>
      <c r="AJ9" s="144">
        <f>VLOOKUP(U9,$AQ$4:$AR$9,2)</f>
        <v>5</v>
      </c>
      <c r="AK9" s="144">
        <f t="shared" si="5"/>
        <v>5</v>
      </c>
      <c r="AL9" s="144">
        <f t="shared" si="5"/>
        <v>5</v>
      </c>
      <c r="AM9" s="144">
        <f t="shared" si="5"/>
        <v>5</v>
      </c>
      <c r="AN9" s="144">
        <f t="shared" si="5"/>
        <v>5</v>
      </c>
      <c r="AO9" s="145">
        <f t="shared" si="5"/>
        <v>5</v>
      </c>
      <c r="AQ9" s="138">
        <v>18.3</v>
      </c>
      <c r="AR9" s="139">
        <v>0</v>
      </c>
    </row>
    <row r="10" spans="1:44" ht="15.75" thickBot="1" x14ac:dyDescent="0.3">
      <c r="B10" s="2" t="s">
        <v>37</v>
      </c>
      <c r="C10" s="87"/>
      <c r="D10" s="88" t="s">
        <v>17</v>
      </c>
      <c r="E10" s="89">
        <f>'Power -v- COr Raw Data (2)'!E10</f>
        <v>1.1102658171118983E-2</v>
      </c>
      <c r="F10" s="90">
        <f>'Power -v- COr Raw Data (2)'!F10</f>
        <v>9.8426131277028692E-3</v>
      </c>
      <c r="G10" s="91">
        <f>'Power -v- COr Raw Data (2)'!G10</f>
        <v>1.3021874001121448E-2</v>
      </c>
      <c r="H10" s="90"/>
      <c r="I10" s="89">
        <f>'Power -v- COr Raw Data (2)'!I10</f>
        <v>1.0767129233752705E-2</v>
      </c>
      <c r="J10" s="90">
        <f>'Power -v- COr Raw Data (2)'!J10</f>
        <v>1.1703323207359567E-2</v>
      </c>
      <c r="K10" s="91">
        <f>'Power -v- COr Raw Data (2)'!K10</f>
        <v>1.2774860415249001E-2</v>
      </c>
      <c r="L10" s="89">
        <f>'Power -v- COr Raw Data (2)'!L10</f>
        <v>1.1322381766647766E-2</v>
      </c>
      <c r="M10" s="92">
        <f>'Power -v- COr Raw Data (2)'!M10</f>
        <v>1.6009790033403432E-3</v>
      </c>
      <c r="N10" s="93">
        <f>'Power -v- COr Raw Data (2)'!N10</f>
        <v>0.14139948964239415</v>
      </c>
      <c r="O10" s="89">
        <f>'Power -v- COr Raw Data (2)'!O10</f>
        <v>1.1748437618787091E-2</v>
      </c>
      <c r="P10" s="92">
        <f>'Power -v- COr Raw Data (2)'!P10</f>
        <v>1.0046256053261667E-3</v>
      </c>
      <c r="Q10" s="93">
        <f>'Power -v- COr Raw Data (2)'!Q10</f>
        <v>8.5511421852353858E-2</v>
      </c>
      <c r="S10" s="1" t="s">
        <v>80</v>
      </c>
      <c r="T10" s="124" t="str">
        <f t="shared" si="3"/>
        <v>Low Power</v>
      </c>
      <c r="U10" s="116">
        <f>'Power -v- COr Raw Data (2)'!U10</f>
        <v>1.9640034258552836</v>
      </c>
      <c r="V10" s="116">
        <f>'Power -v- COr Raw Data (2)'!V10</f>
        <v>1.7377691275602567</v>
      </c>
      <c r="W10" s="116">
        <f>'Power -v- COr Raw Data (2)'!W10</f>
        <v>2.1327040470395389</v>
      </c>
      <c r="X10" s="116"/>
      <c r="Y10" s="116">
        <f>'Power -v- COr Raw Data (2)'!Y10</f>
        <v>2.6860706430259613</v>
      </c>
      <c r="Z10" s="125">
        <f>'Power -v- COr Raw Data (2)'!Z10</f>
        <v>2.187005798094646</v>
      </c>
      <c r="AA10" s="89">
        <f>'Power -v- COr Raw Data (2)'!AA10</f>
        <v>1.9448255334850263E-2</v>
      </c>
      <c r="AB10" s="92">
        <f>'Power -v- COr Raw Data (2)'!AB10</f>
        <v>1.6180078558286966E-3</v>
      </c>
      <c r="AC10" s="131">
        <f>'Power -v- COr Raw Data (2)'!AC10</f>
        <v>8.3195527206459008E-2</v>
      </c>
      <c r="AD10" s="89">
        <f>'Power -v- COr Raw Data (2)'!AD10</f>
        <v>2.7389460301300291E-2</v>
      </c>
      <c r="AE10" s="92">
        <f>'Power -v- COr Raw Data (2)'!AE10</f>
        <v>1.0046256053261667E-3</v>
      </c>
      <c r="AF10" s="131">
        <f>AE10/AD10</f>
        <v>3.6679277148022993E-2</v>
      </c>
      <c r="AH10" s="115" t="str">
        <f>S10</f>
        <v>Ethanol Gel 1</v>
      </c>
      <c r="AI10" s="124" t="str">
        <f t="shared" si="1"/>
        <v>Low Power</v>
      </c>
      <c r="AJ10" s="144">
        <f t="shared" ref="AJ10:AO10" si="6">VLOOKUP(U10,$AQ$4:$AR$9,2, TRUE)</f>
        <v>5</v>
      </c>
      <c r="AK10" s="144">
        <f t="shared" si="6"/>
        <v>5</v>
      </c>
      <c r="AL10" s="144">
        <f t="shared" si="6"/>
        <v>5</v>
      </c>
      <c r="AM10" s="144">
        <f t="shared" si="6"/>
        <v>5</v>
      </c>
      <c r="AN10" s="144">
        <f t="shared" si="6"/>
        <v>5</v>
      </c>
      <c r="AO10" s="146">
        <f t="shared" si="6"/>
        <v>5</v>
      </c>
    </row>
    <row r="11" spans="1:44" ht="15.75" thickBot="1" x14ac:dyDescent="0.3">
      <c r="B11" s="2"/>
      <c r="C11" s="81"/>
      <c r="D11" s="52"/>
      <c r="E11" s="82"/>
      <c r="F11" s="83"/>
      <c r="G11" s="84"/>
      <c r="H11" s="83"/>
      <c r="I11" s="82"/>
      <c r="J11" s="83"/>
      <c r="K11" s="84"/>
      <c r="L11" s="82"/>
      <c r="M11" s="85"/>
      <c r="N11" s="86"/>
      <c r="O11" s="82"/>
      <c r="P11" s="85"/>
      <c r="Q11" s="86"/>
      <c r="T11" s="123"/>
      <c r="U11" s="116"/>
      <c r="V11" s="116"/>
      <c r="W11" s="116"/>
      <c r="X11" s="116"/>
      <c r="Y11" s="116"/>
      <c r="Z11" s="125"/>
      <c r="AA11" s="76"/>
      <c r="AB11" s="79"/>
      <c r="AC11" s="86"/>
      <c r="AD11" s="76"/>
      <c r="AE11" s="85"/>
      <c r="AF11" s="86"/>
      <c r="AH11" s="115"/>
      <c r="AI11" s="12"/>
      <c r="AJ11" s="147"/>
      <c r="AK11" s="148"/>
      <c r="AL11" s="148"/>
      <c r="AM11" s="148"/>
      <c r="AN11" s="148"/>
      <c r="AO11" s="149"/>
    </row>
    <row r="12" spans="1:44" ht="15.75" thickBot="1" x14ac:dyDescent="0.3">
      <c r="B12" s="2" t="s">
        <v>38</v>
      </c>
      <c r="C12" s="74"/>
      <c r="D12" s="75" t="s">
        <v>15</v>
      </c>
      <c r="E12" s="76">
        <f>'Power -v- COr Raw Data (2)'!E12</f>
        <v>3.5117889708064925E-2</v>
      </c>
      <c r="F12" s="77">
        <f>'Power -v- COr Raw Data (2)'!F12</f>
        <v>2.618134937397542E-2</v>
      </c>
      <c r="G12" s="78">
        <f>'Power -v- COr Raw Data (2)'!G12</f>
        <v>2.7416257022320652E-2</v>
      </c>
      <c r="H12" s="77"/>
      <c r="I12" s="76">
        <f>'Power -v- COr Raw Data (2)'!I12</f>
        <v>4.1164563633563356E-2</v>
      </c>
      <c r="J12" s="77">
        <f>'Power -v- COr Raw Data (2)'!J12</f>
        <v>3.3120982552847955E-2</v>
      </c>
      <c r="K12" s="78">
        <f>'Power -v- COr Raw Data (2)'!K12</f>
        <v>3.5098624776316915E-2</v>
      </c>
      <c r="L12" s="76">
        <f>'Power -v- COr Raw Data (2)'!L12</f>
        <v>2.9571832034786999E-2</v>
      </c>
      <c r="M12" s="79">
        <f>'Power -v- COr Raw Data (2)'!M12</f>
        <v>4.8425526338367365E-3</v>
      </c>
      <c r="N12" s="80">
        <f>'Power -v- COr Raw Data (2)'!N12</f>
        <v>0.16375558430536774</v>
      </c>
      <c r="O12" s="76">
        <f>'Power -v- COr Raw Data (2)'!O12</f>
        <v>3.6461390320909413E-2</v>
      </c>
      <c r="P12" s="79">
        <f>'Power -v- COr Raw Data (2)'!P12</f>
        <v>4.1913776491336397E-3</v>
      </c>
      <c r="Q12" s="80">
        <f>'Power -v- COr Raw Data (2)'!Q12</f>
        <v>0.11495386248971483</v>
      </c>
      <c r="S12" s="1" t="s">
        <v>81</v>
      </c>
      <c r="T12" s="122" t="str">
        <f t="shared" si="3"/>
        <v>High Power</v>
      </c>
      <c r="U12" s="116">
        <f>'Power -v- COr Raw Data (2)'!U12</f>
        <v>5.0394913893407987</v>
      </c>
      <c r="V12" s="116">
        <f>'Power -v- COr Raw Data (2)'!V12</f>
        <v>3.7231239299348671</v>
      </c>
      <c r="W12" s="116">
        <f>'Power -v- COr Raw Data (2)'!W12</f>
        <v>4.1685870972799144</v>
      </c>
      <c r="X12" s="116"/>
      <c r="Y12" s="116">
        <f>'Power -v- COr Raw Data (2)'!Y12</f>
        <v>4.246500841988019</v>
      </c>
      <c r="Z12" s="125">
        <f>'Power -v- COr Raw Data (2)'!Z12</f>
        <v>4.2706061505726831</v>
      </c>
      <c r="AA12" s="76">
        <f>'Power -v- COr Raw Data (2)'!AA12</f>
        <v>4.3104008055185272E-2</v>
      </c>
      <c r="AB12" s="79">
        <f>'Power -v- COr Raw Data (2)'!AB12</f>
        <v>5.4668038677639953E-3</v>
      </c>
      <c r="AC12" s="129">
        <f>'Power -v- COr Raw Data (2)'!AC12</f>
        <v>0.1268282026294387</v>
      </c>
      <c r="AD12" s="76">
        <f>'Power -v- COr Raw Data (2)'!AD12</f>
        <v>4.6768155720888861E-2</v>
      </c>
      <c r="AE12" s="79">
        <f>'Power -v- COr Raw Data (2)'!AE12</f>
        <v>4.1913776491336397E-3</v>
      </c>
      <c r="AF12" s="129">
        <f>AE12/AD12</f>
        <v>8.9620332136842701E-2</v>
      </c>
      <c r="AH12" s="115" t="str">
        <f>S12</f>
        <v>Ethanol Gel 2</v>
      </c>
      <c r="AI12" s="122" t="str">
        <f t="shared" si="1"/>
        <v>High Power</v>
      </c>
      <c r="AJ12" s="144">
        <f>VLOOKUP(U12,$AQ$4:$AR$9,2, TRUE)</f>
        <v>3</v>
      </c>
      <c r="AK12" s="144">
        <f t="shared" ref="AK12:AO13" si="7">VLOOKUP(V12,$AQ$4:$AR$9,2)</f>
        <v>4</v>
      </c>
      <c r="AL12" s="144">
        <f t="shared" si="7"/>
        <v>4</v>
      </c>
      <c r="AM12" s="144">
        <f t="shared" si="7"/>
        <v>5</v>
      </c>
      <c r="AN12" s="144">
        <f t="shared" si="7"/>
        <v>4</v>
      </c>
      <c r="AO12" s="145">
        <f t="shared" si="7"/>
        <v>4</v>
      </c>
    </row>
    <row r="13" spans="1:44" ht="15.75" thickBot="1" x14ac:dyDescent="0.3">
      <c r="B13" s="2" t="s">
        <v>38</v>
      </c>
      <c r="C13" s="81"/>
      <c r="D13" s="52" t="s">
        <v>16</v>
      </c>
      <c r="E13" s="82">
        <f>'Power -v- COr Raw Data (2)'!E13</f>
        <v>2.3784820462090094E-2</v>
      </c>
      <c r="F13" s="83">
        <f>'Power -v- COr Raw Data (2)'!F13</f>
        <v>2.3096812710489169E-2</v>
      </c>
      <c r="G13" s="84">
        <f>'Power -v- COr Raw Data (2)'!G13</f>
        <v>2.1298625829489361E-2</v>
      </c>
      <c r="H13" s="83"/>
      <c r="I13" s="82">
        <f>'Power -v- COr Raw Data (2)'!I13</f>
        <v>3.7908298422232915E-2</v>
      </c>
      <c r="J13" s="83">
        <f>'Power -v- COr Raw Data (2)'!J13</f>
        <v>2.2962374224753973E-2</v>
      </c>
      <c r="K13" s="84">
        <f>'Power -v- COr Raw Data (2)'!K13</f>
        <v>1.5895997369159896E-2</v>
      </c>
      <c r="L13" s="82">
        <f>'Power -v- COr Raw Data (2)'!L13</f>
        <v>2.2726753000689538E-2</v>
      </c>
      <c r="M13" s="85">
        <f>'Power -v- COr Raw Data (2)'!M13</f>
        <v>1.2837441643123101E-3</v>
      </c>
      <c r="N13" s="86">
        <f>'Power -v- COr Raw Data (2)'!N13</f>
        <v>5.6486034950675133E-2</v>
      </c>
      <c r="O13" s="82">
        <f>'Power -v- COr Raw Data (2)'!O13</f>
        <v>2.5588890005382264E-2</v>
      </c>
      <c r="P13" s="85">
        <f>'Power -v- COr Raw Data (2)'!P13</f>
        <v>1.1238740510937911E-2</v>
      </c>
      <c r="Q13" s="86">
        <f>'Power -v- COr Raw Data (2)'!Q13</f>
        <v>0.43920390875000825</v>
      </c>
      <c r="S13" s="1" t="s">
        <v>81</v>
      </c>
      <c r="T13" s="123" t="str">
        <f t="shared" si="3"/>
        <v>Medium Power</v>
      </c>
      <c r="U13" s="116">
        <f>'Power -v- COr Raw Data (2)'!U13</f>
        <v>0</v>
      </c>
      <c r="V13" s="116">
        <f>'Power -v- COr Raw Data (2)'!V13</f>
        <v>0</v>
      </c>
      <c r="W13" s="116">
        <f>'Power -v- COr Raw Data (2)'!W13</f>
        <v>0</v>
      </c>
      <c r="X13" s="116"/>
      <c r="Y13" s="116">
        <f>'Power -v- COr Raw Data (2)'!Y13</f>
        <v>0</v>
      </c>
      <c r="Z13" s="125">
        <f>'Power -v- COr Raw Data (2)'!Z13</f>
        <v>0</v>
      </c>
      <c r="AA13" s="82">
        <f>'Power -v- COr Raw Data (2)'!AA13</f>
        <v>0</v>
      </c>
      <c r="AB13" s="85">
        <f>'Power -v- COr Raw Data (2)'!AB13</f>
        <v>0</v>
      </c>
      <c r="AC13" s="130">
        <f>'Power -v- COr Raw Data (2)'!AC13</f>
        <v>0</v>
      </c>
      <c r="AD13" s="82">
        <f>'Power -v- COr Raw Data (2)'!AD13</f>
        <v>0</v>
      </c>
      <c r="AE13" s="85">
        <f>'Power -v- COr Raw Data (2)'!AE13</f>
        <v>0</v>
      </c>
      <c r="AF13" s="130"/>
      <c r="AH13" s="115" t="str">
        <f>S13</f>
        <v>Ethanol Gel 2</v>
      </c>
      <c r="AI13" s="123" t="str">
        <f t="shared" si="1"/>
        <v>Medium Power</v>
      </c>
      <c r="AJ13" s="144">
        <f>VLOOKUP(U13,$AQ$4:$AR$9,2)</f>
        <v>5</v>
      </c>
      <c r="AK13" s="144">
        <f t="shared" si="7"/>
        <v>5</v>
      </c>
      <c r="AL13" s="144">
        <f t="shared" si="7"/>
        <v>5</v>
      </c>
      <c r="AM13" s="144">
        <f t="shared" si="7"/>
        <v>5</v>
      </c>
      <c r="AN13" s="144">
        <f t="shared" si="7"/>
        <v>5</v>
      </c>
      <c r="AO13" s="145">
        <f t="shared" si="7"/>
        <v>5</v>
      </c>
    </row>
    <row r="14" spans="1:44" ht="15.75" thickBot="1" x14ac:dyDescent="0.3">
      <c r="B14" s="2" t="s">
        <v>38</v>
      </c>
      <c r="C14" s="87"/>
      <c r="D14" s="88" t="s">
        <v>17</v>
      </c>
      <c r="E14" s="89">
        <f>'Power -v- COr Raw Data (2)'!E14</f>
        <v>2.5227397042612574E-3</v>
      </c>
      <c r="F14" s="90">
        <f>'Power -v- COr Raw Data (2)'!F14</f>
        <v>2.2071810525699717E-3</v>
      </c>
      <c r="G14" s="91">
        <f>'Power -v- COr Raw Data (2)'!G14</f>
        <v>4.4437623014626287E-3</v>
      </c>
      <c r="H14" s="90"/>
      <c r="I14" s="89">
        <f>'Power -v- COr Raw Data (2)'!I14</f>
        <v>2.8153691649847714E-3</v>
      </c>
      <c r="J14" s="90">
        <f>'Power -v- COr Raw Data (2)'!J14</f>
        <v>2.2220277556256668E-3</v>
      </c>
      <c r="K14" s="91">
        <f>'Power -v- COr Raw Data (2)'!K14</f>
        <v>3.9238290014576909E-3</v>
      </c>
      <c r="L14" s="89">
        <f>'Power -v- COr Raw Data (2)'!L14</f>
        <v>3.0578943527646194E-3</v>
      </c>
      <c r="M14" s="92">
        <f>'Power -v- COr Raw Data (2)'!M14</f>
        <v>1.2105233554482238E-3</v>
      </c>
      <c r="N14" s="93">
        <f>'Power -v- COr Raw Data (2)'!N14</f>
        <v>0.39586827267390673</v>
      </c>
      <c r="O14" s="89">
        <f>'Power -v- COr Raw Data (2)'!O14</f>
        <v>2.9870753073560435E-3</v>
      </c>
      <c r="P14" s="92">
        <f>'Power -v- COr Raw Data (2)'!P14</f>
        <v>8.6379634149194855E-4</v>
      </c>
      <c r="Q14" s="93">
        <f>'Power -v- COr Raw Data (2)'!Q14</f>
        <v>0.289177959244865</v>
      </c>
      <c r="S14" s="1" t="s">
        <v>81</v>
      </c>
      <c r="T14" s="124" t="str">
        <f t="shared" si="3"/>
        <v>Low Power</v>
      </c>
      <c r="U14" s="126">
        <f>'Power -v- COr Raw Data (2)'!U14</f>
        <v>0.4462597465712031</v>
      </c>
      <c r="V14" s="126">
        <f>'Power -v- COr Raw Data (2)'!V14</f>
        <v>0.38969032332445425</v>
      </c>
      <c r="W14" s="126">
        <f>'Power -v- COr Raw Data (2)'!W14</f>
        <v>0.72779308443584245</v>
      </c>
      <c r="X14" s="126"/>
      <c r="Y14" s="126">
        <f>'Power -v- COr Raw Data (2)'!Y14</f>
        <v>0.50998536198861</v>
      </c>
      <c r="Z14" s="127">
        <f>'Power -v- COr Raw Data (2)'!Z14</f>
        <v>0.67174407374944545</v>
      </c>
      <c r="AA14" s="89">
        <f>'Power -v- COr Raw Data (2)'!AA14</f>
        <v>5.2124771811049983E-3</v>
      </c>
      <c r="AB14" s="92">
        <f>'Power -v- COr Raw Data (2)'!AB14</f>
        <v>1.4786427599766392E-3</v>
      </c>
      <c r="AC14" s="131">
        <f>'Power -v- COr Raw Data (2)'!AC14</f>
        <v>0.28367371378366019</v>
      </c>
      <c r="AD14" s="89">
        <f>'Power -v- COr Raw Data (2)'!AD14</f>
        <v>6.1999284777903511E-3</v>
      </c>
      <c r="AE14" s="92">
        <f>'Power -v- COr Raw Data (2)'!AE14</f>
        <v>8.6379634149194855E-4</v>
      </c>
      <c r="AF14" s="131">
        <f>AE14/AD14</f>
        <v>0.13932359777798675</v>
      </c>
      <c r="AH14" s="115" t="str">
        <f>S14</f>
        <v>Ethanol Gel 2</v>
      </c>
      <c r="AI14" s="124" t="str">
        <f t="shared" si="1"/>
        <v>Low Power</v>
      </c>
      <c r="AJ14" s="144">
        <f t="shared" ref="AJ14:AO14" si="8">VLOOKUP(U14,$AQ$4:$AR$9,2, TRUE)</f>
        <v>5</v>
      </c>
      <c r="AK14" s="144">
        <f t="shared" si="8"/>
        <v>5</v>
      </c>
      <c r="AL14" s="144">
        <f t="shared" si="8"/>
        <v>5</v>
      </c>
      <c r="AM14" s="144">
        <f t="shared" si="8"/>
        <v>5</v>
      </c>
      <c r="AN14" s="144">
        <f t="shared" si="8"/>
        <v>5</v>
      </c>
      <c r="AO14" s="146">
        <f t="shared" si="8"/>
        <v>5</v>
      </c>
    </row>
    <row r="15" spans="1:44" ht="15.75" thickBot="1" x14ac:dyDescent="0.3">
      <c r="B15" s="2"/>
      <c r="C15" s="81"/>
      <c r="D15" s="52"/>
      <c r="E15" s="82"/>
      <c r="F15" s="83"/>
      <c r="G15" s="84"/>
      <c r="H15" s="83"/>
      <c r="I15" s="82"/>
      <c r="J15" s="83"/>
      <c r="K15" s="84"/>
      <c r="L15" s="82"/>
      <c r="M15" s="85"/>
      <c r="N15" s="86"/>
      <c r="O15" s="82"/>
      <c r="P15" s="85"/>
      <c r="Q15" s="86"/>
      <c r="T15" s="134"/>
      <c r="U15" s="135"/>
      <c r="V15" s="135"/>
      <c r="W15" s="135"/>
      <c r="X15" s="135"/>
      <c r="Y15" s="135"/>
      <c r="Z15" s="135"/>
      <c r="AA15" s="136"/>
      <c r="AB15" s="128"/>
      <c r="AC15" s="128"/>
      <c r="AD15" s="136"/>
      <c r="AE15" s="128"/>
      <c r="AF15" s="137"/>
      <c r="AH15" s="115"/>
      <c r="AI15" s="12"/>
      <c r="AJ15" s="147"/>
      <c r="AK15" s="148"/>
      <c r="AL15" s="148"/>
      <c r="AM15" s="148"/>
      <c r="AN15" s="148"/>
      <c r="AO15" s="149"/>
    </row>
    <row r="16" spans="1:44" ht="15.75" thickBot="1" x14ac:dyDescent="0.3">
      <c r="B16" s="2" t="s">
        <v>31</v>
      </c>
      <c r="C16" s="74"/>
      <c r="D16" s="75" t="s">
        <v>15</v>
      </c>
      <c r="E16" s="76">
        <f>'Power -v- COr Raw Data (2)'!E16</f>
        <v>4.2779472651177541E-2</v>
      </c>
      <c r="F16" s="77">
        <f>'Power -v- COr Raw Data (2)'!F16</f>
        <v>5.448980273711046E-2</v>
      </c>
      <c r="G16" s="78">
        <f>'Power -v- COr Raw Data (2)'!G16</f>
        <v>4.1190735164668521E-2</v>
      </c>
      <c r="H16" s="77"/>
      <c r="I16" s="76">
        <f>'Power -v- COr Raw Data (2)'!I16</f>
        <v>5.127889592801585E-2</v>
      </c>
      <c r="J16" s="77">
        <f>'Power -v- COr Raw Data (2)'!J16</f>
        <v>3.893585013854195E-2</v>
      </c>
      <c r="K16" s="78">
        <f>'Power -v- COr Raw Data (2)'!K16</f>
        <v>7.0321148729049945E-2</v>
      </c>
      <c r="L16" s="76">
        <f>'Power -v- COr Raw Data (2)'!L16</f>
        <v>4.6153336850985514E-2</v>
      </c>
      <c r="M16" s="79">
        <f>'Power -v- COr Raw Data (2)'!M16</f>
        <v>7.2631617979467449E-3</v>
      </c>
      <c r="N16" s="80">
        <f>'Power -v- COr Raw Data (2)'!N16</f>
        <v>0.1573702421863275</v>
      </c>
      <c r="O16" s="76">
        <f>'Power -v- COr Raw Data (2)'!O16</f>
        <v>5.3511964931869251E-2</v>
      </c>
      <c r="P16" s="79">
        <f>'Power -v- COr Raw Data (2)'!P16</f>
        <v>1.5811362679598897E-2</v>
      </c>
      <c r="Q16" s="80">
        <f>'Power -v- COr Raw Data (2)'!Q16</f>
        <v>0.29547340860552818</v>
      </c>
      <c r="S16" s="1" t="s">
        <v>82</v>
      </c>
      <c r="T16" s="122" t="str">
        <f t="shared" ref="T16:T18" si="9">D16</f>
        <v>High Power</v>
      </c>
      <c r="U16" s="116">
        <f>'Power -v- COr Raw Data (2)'!U16</f>
        <v>5.5344087411244223</v>
      </c>
      <c r="V16" s="116">
        <f>'Power -v- COr Raw Data (2)'!V16</f>
        <v>7.4396032814912436</v>
      </c>
      <c r="W16" s="116">
        <f>'Power -v- COr Raw Data (2)'!W16</f>
        <v>5.4818454925230862</v>
      </c>
      <c r="X16" s="116"/>
      <c r="Y16" s="116">
        <f>'Power -v- COr Raw Data (2)'!Y16</f>
        <v>4.5923643506142131</v>
      </c>
      <c r="Z16" s="125">
        <f>'Power -v- COr Raw Data (2)'!Z16</f>
        <v>8.3624889974444034</v>
      </c>
      <c r="AA16" s="76">
        <f>'Power -v- COr Raw Data (2)'!AA16</f>
        <v>6.1519525050462508E-2</v>
      </c>
      <c r="AB16" s="79">
        <f>'Power -v- COr Raw Data (2)'!AB16</f>
        <v>9.1075943231840786E-3</v>
      </c>
      <c r="AC16" s="129">
        <f>'Power -v- COr Raw Data (2)'!AC16</f>
        <v>0.14804396353374655</v>
      </c>
      <c r="AD16" s="76">
        <f>'Power -v- COr Raw Data (2)'!AD16</f>
        <v>5.4242277932663611E-2</v>
      </c>
      <c r="AE16" s="79">
        <f>'Power -v- COr Raw Data (2)'!AE16</f>
        <v>1.5811362679598897E-2</v>
      </c>
      <c r="AF16" s="129">
        <f>AE16/AD16</f>
        <v>0.29149518202806912</v>
      </c>
      <c r="AH16" s="115" t="str">
        <f>S16</f>
        <v>Paraffin 0</v>
      </c>
      <c r="AI16" s="122" t="str">
        <f t="shared" si="1"/>
        <v>High Power</v>
      </c>
      <c r="AJ16" s="144">
        <f>VLOOKUP(U16,$AQ$4:$AR$9,2, TRUE)</f>
        <v>3</v>
      </c>
      <c r="AK16" s="144">
        <f t="shared" ref="AK16:AO17" si="10">VLOOKUP(V16,$AQ$4:$AR$9,2)</f>
        <v>2</v>
      </c>
      <c r="AL16" s="144">
        <f t="shared" si="10"/>
        <v>3</v>
      </c>
      <c r="AM16" s="144">
        <f t="shared" si="10"/>
        <v>5</v>
      </c>
      <c r="AN16" s="144">
        <f t="shared" si="10"/>
        <v>3</v>
      </c>
      <c r="AO16" s="145">
        <f t="shared" si="10"/>
        <v>2</v>
      </c>
    </row>
    <row r="17" spans="2:41" ht="15.75" thickBot="1" x14ac:dyDescent="0.3">
      <c r="B17" s="2" t="s">
        <v>31</v>
      </c>
      <c r="C17" s="81"/>
      <c r="D17" s="52" t="s">
        <v>16</v>
      </c>
      <c r="E17" s="82">
        <f>'Power -v- COr Raw Data (2)'!E17</f>
        <v>9.8391049967924429E-2</v>
      </c>
      <c r="F17" s="83">
        <f>'Power -v- COr Raw Data (2)'!F17</f>
        <v>0.11205257384439822</v>
      </c>
      <c r="G17" s="84">
        <f>'Power -v- COr Raw Data (2)'!G17</f>
        <v>5.898371920301252E-2</v>
      </c>
      <c r="H17" s="83"/>
      <c r="I17" s="82">
        <f>'Power -v- COr Raw Data (2)'!I17</f>
        <v>5.733656603845632E-2</v>
      </c>
      <c r="J17" s="83">
        <f>'Power -v- COr Raw Data (2)'!J17</f>
        <v>5.2679078862813221E-2</v>
      </c>
      <c r="K17" s="84">
        <f>'Power -v- COr Raw Data (2)'!K17</f>
        <v>9.0802672745995003E-2</v>
      </c>
      <c r="L17" s="82">
        <f>'Power -v- COr Raw Data (2)'!L17</f>
        <v>8.9809114338445059E-2</v>
      </c>
      <c r="M17" s="85">
        <f>'Power -v- COr Raw Data (2)'!M17</f>
        <v>2.7555635496183447E-2</v>
      </c>
      <c r="N17" s="86">
        <f>'Power -v- COr Raw Data (2)'!N17</f>
        <v>0.30682448768329029</v>
      </c>
      <c r="O17" s="82">
        <f>'Power -v- COr Raw Data (2)'!O17</f>
        <v>6.6939439215754848E-2</v>
      </c>
      <c r="P17" s="85">
        <f>'Power -v- COr Raw Data (2)'!P17</f>
        <v>2.0796958493657272E-2</v>
      </c>
      <c r="Q17" s="86">
        <f>'Power -v- COr Raw Data (2)'!Q17</f>
        <v>0.31068318972057518</v>
      </c>
      <c r="S17" s="1" t="s">
        <v>82</v>
      </c>
      <c r="T17" s="123" t="str">
        <f t="shared" si="9"/>
        <v>Medium Power</v>
      </c>
      <c r="U17" s="116">
        <f>'Power -v- COr Raw Data (2)'!U17</f>
        <v>15.013540600599539</v>
      </c>
      <c r="V17" s="116">
        <f>'Power -v- COr Raw Data (2)'!V17</f>
        <v>16.871899966148394</v>
      </c>
      <c r="W17" s="116">
        <f>'Power -v- COr Raw Data (2)'!W17</f>
        <v>7.8986281826914286</v>
      </c>
      <c r="X17" s="116"/>
      <c r="Y17" s="116">
        <f>'Power -v- COr Raw Data (2)'!Y17</f>
        <v>6.7405037684186171</v>
      </c>
      <c r="Z17" s="125">
        <f>'Power -v- COr Raw Data (2)'!Z17</f>
        <v>18.485625779129187</v>
      </c>
      <c r="AA17" s="82">
        <f>'Power -v- COr Raw Data (2)'!AA17</f>
        <v>0.13261356249813119</v>
      </c>
      <c r="AB17" s="85">
        <f>'Power -v- COr Raw Data (2)'!AB17</f>
        <v>3.8671707249876223E-2</v>
      </c>
      <c r="AC17" s="130">
        <f>'Power -v- COr Raw Data (2)'!AC17</f>
        <v>0.2916120080132919</v>
      </c>
      <c r="AD17" s="82">
        <f>'Power -v- COr Raw Data (2)'!AD17</f>
        <v>7.0773578631855183E-2</v>
      </c>
      <c r="AE17" s="85">
        <f>'Power -v- COr Raw Data (2)'!AE17</f>
        <v>2.0796958493657272E-2</v>
      </c>
      <c r="AF17" s="130">
        <f>AE17/AD17</f>
        <v>0.29385201222955487</v>
      </c>
      <c r="AH17" s="115" t="str">
        <f>S17</f>
        <v>Paraffin 0</v>
      </c>
      <c r="AI17" s="123" t="str">
        <f t="shared" si="1"/>
        <v>Medium Power</v>
      </c>
      <c r="AJ17" s="144">
        <f>VLOOKUP(U17,$AQ$4:$AR$9,2)</f>
        <v>1</v>
      </c>
      <c r="AK17" s="144">
        <f t="shared" si="10"/>
        <v>1</v>
      </c>
      <c r="AL17" s="144">
        <f t="shared" si="10"/>
        <v>2</v>
      </c>
      <c r="AM17" s="144">
        <f t="shared" si="10"/>
        <v>5</v>
      </c>
      <c r="AN17" s="144">
        <f t="shared" si="10"/>
        <v>3</v>
      </c>
      <c r="AO17" s="145">
        <f t="shared" si="10"/>
        <v>0</v>
      </c>
    </row>
    <row r="18" spans="2:41" ht="15.75" thickBot="1" x14ac:dyDescent="0.3">
      <c r="B18" s="2" t="s">
        <v>31</v>
      </c>
      <c r="C18" s="87"/>
      <c r="D18" s="88" t="s">
        <v>17</v>
      </c>
      <c r="E18" s="89">
        <f>'Power -v- COr Raw Data (2)'!E18</f>
        <v>1.944884884191924E-2</v>
      </c>
      <c r="F18" s="90">
        <f>'Power -v- COr Raw Data (2)'!F18</f>
        <v>2.8831818254223375E-3</v>
      </c>
      <c r="G18" s="91">
        <f>'Power -v- COr Raw Data (2)'!G18</f>
        <v>5.5474164515249308E-2</v>
      </c>
      <c r="H18" s="90"/>
      <c r="I18" s="89">
        <f>'Power -v- COr Raw Data (2)'!I18</f>
        <v>5.1987854374065175E-2</v>
      </c>
      <c r="J18" s="90">
        <f>'Power -v- COr Raw Data (2)'!J18</f>
        <v>0.1138536061137929</v>
      </c>
      <c r="K18" s="91">
        <f>'Power -v- COr Raw Data (2)'!K18</f>
        <v>6.0087037018995003E-2</v>
      </c>
      <c r="L18" s="89">
        <f>'Power -v- COr Raw Data (2)'!L18</f>
        <v>2.5935398394196962E-2</v>
      </c>
      <c r="M18" s="92">
        <f>'Power -v- COr Raw Data (2)'!M18</f>
        <v>2.6888833349385684E-2</v>
      </c>
      <c r="N18" s="93">
        <f>'Power -v- COr Raw Data (2)'!N18</f>
        <v>1.0367619166938284</v>
      </c>
      <c r="O18" s="89">
        <f>'Power -v- COr Raw Data (2)'!O18</f>
        <v>7.5309499168951036E-2</v>
      </c>
      <c r="P18" s="92">
        <f>'Power -v- COr Raw Data (2)'!P18</f>
        <v>3.3624921189655432E-2</v>
      </c>
      <c r="Q18" s="93">
        <f>'Power -v- COr Raw Data (2)'!Q18</f>
        <v>0.44648977301283765</v>
      </c>
      <c r="S18" s="1" t="s">
        <v>82</v>
      </c>
      <c r="T18" s="124" t="str">
        <f t="shared" si="9"/>
        <v>Low Power</v>
      </c>
      <c r="U18" s="126">
        <f>'Power -v- COr Raw Data (2)'!U18</f>
        <v>4.0233813663156601</v>
      </c>
      <c r="V18" s="126">
        <f>'Power -v- COr Raw Data (2)'!V18</f>
        <v>0.52840363008690583</v>
      </c>
      <c r="W18" s="126">
        <f>'Power -v- COr Raw Data (2)'!W18</f>
        <v>11.808168751717606</v>
      </c>
      <c r="X18" s="126"/>
      <c r="Y18" s="126">
        <f>'Power -v- COr Raw Data (2)'!Y18</f>
        <v>20.782990374887014</v>
      </c>
      <c r="Z18" s="127">
        <f>'Power -v- COr Raw Data (2)'!Z18</f>
        <v>11.990462210542676</v>
      </c>
      <c r="AA18" s="89">
        <f>'Power -v- COr Raw Data (2)'!AA18</f>
        <v>5.4533179160400576E-2</v>
      </c>
      <c r="AB18" s="92">
        <f>'Power -v- COr Raw Data (2)'!AB18</f>
        <v>4.7146448577432547E-2</v>
      </c>
      <c r="AC18" s="131">
        <f>'Power -v- COr Raw Data (2)'!AC18</f>
        <v>0.8645461222563029</v>
      </c>
      <c r="AD18" s="89">
        <f>'Power -v- COr Raw Data (2)'!AD18</f>
        <v>0.14308248440339363</v>
      </c>
      <c r="AE18" s="92">
        <f>'Power -v- COr Raw Data (2)'!AE18</f>
        <v>3.3624921189655432E-2</v>
      </c>
      <c r="AF18" s="131">
        <f>AE18/AD18</f>
        <v>0.23500375556001959</v>
      </c>
      <c r="AH18" s="115" t="str">
        <f>S18</f>
        <v>Paraffin 0</v>
      </c>
      <c r="AI18" s="124" t="str">
        <f t="shared" si="1"/>
        <v>Low Power</v>
      </c>
      <c r="AJ18" s="144">
        <f t="shared" ref="AJ18:AO18" si="11">VLOOKUP(U18,$AQ$4:$AR$9,2, TRUE)</f>
        <v>4</v>
      </c>
      <c r="AK18" s="144">
        <f t="shared" si="11"/>
        <v>5</v>
      </c>
      <c r="AL18" s="144">
        <f t="shared" si="11"/>
        <v>1</v>
      </c>
      <c r="AM18" s="144">
        <f t="shared" si="11"/>
        <v>5</v>
      </c>
      <c r="AN18" s="144">
        <f t="shared" si="11"/>
        <v>0</v>
      </c>
      <c r="AO18" s="146">
        <f t="shared" si="11"/>
        <v>1</v>
      </c>
    </row>
    <row r="19" spans="2:41" ht="15.75" thickBot="1" x14ac:dyDescent="0.3">
      <c r="B19" s="2"/>
      <c r="C19" s="81"/>
      <c r="D19" s="52"/>
      <c r="E19" s="82"/>
      <c r="F19" s="83"/>
      <c r="G19" s="84"/>
      <c r="H19" s="83"/>
      <c r="I19" s="82"/>
      <c r="J19" s="83"/>
      <c r="K19" s="84"/>
      <c r="L19" s="82"/>
      <c r="M19" s="85"/>
      <c r="N19" s="86"/>
      <c r="O19" s="82"/>
      <c r="P19" s="85"/>
      <c r="Q19" s="86"/>
      <c r="T19" s="134"/>
      <c r="U19" s="135"/>
      <c r="V19" s="135"/>
      <c r="W19" s="135"/>
      <c r="X19" s="135"/>
      <c r="Y19" s="135"/>
      <c r="Z19" s="135"/>
      <c r="AA19" s="136"/>
      <c r="AB19" s="128"/>
      <c r="AC19" s="128"/>
      <c r="AD19" s="136"/>
      <c r="AE19" s="128"/>
      <c r="AF19" s="137"/>
      <c r="AH19" s="115"/>
      <c r="AI19" s="12"/>
      <c r="AJ19" s="147"/>
      <c r="AK19" s="148"/>
      <c r="AL19" s="148"/>
      <c r="AM19" s="148"/>
      <c r="AN19" s="148"/>
      <c r="AO19" s="149"/>
    </row>
    <row r="20" spans="2:41" ht="15.75" thickBot="1" x14ac:dyDescent="0.3">
      <c r="B20" s="2" t="s">
        <v>32</v>
      </c>
      <c r="C20" s="74"/>
      <c r="D20" s="75" t="s">
        <v>15</v>
      </c>
      <c r="E20" s="76">
        <f>'Power -v- COr Raw Data (2)'!E20</f>
        <v>9.5681546975928192E-3</v>
      </c>
      <c r="F20" s="77">
        <f>'Power -v- COr Raw Data (2)'!F20</f>
        <v>4.4318777744430955E-3</v>
      </c>
      <c r="G20" s="78">
        <f>'Power -v- COr Raw Data (2)'!G20</f>
        <v>7.6376743603102778E-3</v>
      </c>
      <c r="H20" s="77"/>
      <c r="I20" s="76">
        <f>'Power -v- COr Raw Data (2)'!I20</f>
        <v>7.511894896823434E-3</v>
      </c>
      <c r="J20" s="77">
        <f>'Power -v- COr Raw Data (2)'!J20</f>
        <v>9.1532316102016162E-3</v>
      </c>
      <c r="K20" s="78">
        <f>'Power -v- COr Raw Data (2)'!K20</f>
        <v>9.5861577103183368E-3</v>
      </c>
      <c r="L20" s="76">
        <f>'Power -v- COr Raw Data (2)'!L20</f>
        <v>7.2125689441153969E-3</v>
      </c>
      <c r="M20" s="79">
        <f>'Power -v- COr Raw Data (2)'!M20</f>
        <v>2.5943922446266224E-3</v>
      </c>
      <c r="N20" s="80">
        <f>'Power -v- COr Raw Data (2)'!N20</f>
        <v>0.35970432514802364</v>
      </c>
      <c r="O20" s="76">
        <f>'Power -v- COr Raw Data (2)'!O20</f>
        <v>8.7504280724477954E-3</v>
      </c>
      <c r="P20" s="79">
        <f>'Power -v- COr Raw Data (2)'!P20</f>
        <v>1.0942255582749806E-3</v>
      </c>
      <c r="Q20" s="80">
        <f>'Power -v- COr Raw Data (2)'!Q20</f>
        <v>0.12504823183683264</v>
      </c>
      <c r="S20" s="1" t="s">
        <v>83</v>
      </c>
      <c r="T20" s="122" t="str">
        <f t="shared" ref="T20:T22" si="12">D20</f>
        <v>High Power</v>
      </c>
      <c r="U20" s="116">
        <f>'Power -v- COr Raw Data (2)'!U20</f>
        <v>1.3051212156888889</v>
      </c>
      <c r="V20" s="116">
        <f>'Power -v- COr Raw Data (2)'!V20</f>
        <v>0.6498074907578254</v>
      </c>
      <c r="W20" s="116">
        <f>'Power -v- COr Raw Data (2)'!W20</f>
        <v>1.1107971257837506</v>
      </c>
      <c r="X20" s="116"/>
      <c r="Y20" s="116">
        <f>'Power -v- COr Raw Data (2)'!Y20</f>
        <v>1.1644482554880264</v>
      </c>
      <c r="Z20" s="125">
        <f>'Power -v- COr Raw Data (2)'!Z20</f>
        <v>1.3254395569610595</v>
      </c>
      <c r="AA20" s="76">
        <f>'Power -v- COr Raw Data (2)'!AA20</f>
        <v>1.0219086107434883E-2</v>
      </c>
      <c r="AB20" s="79">
        <f>'Power -v- COr Raw Data (2)'!AB20</f>
        <v>2.7481496271770938E-3</v>
      </c>
      <c r="AC20" s="129">
        <f>'Power -v- COr Raw Data (2)'!AC20</f>
        <v>0.26892322838709432</v>
      </c>
      <c r="AD20" s="76">
        <f>'Power -v- COr Raw Data (2)'!AD20</f>
        <v>1.0393246716322928E-2</v>
      </c>
      <c r="AE20" s="79">
        <f>'Power -v- COr Raw Data (2)'!AE20</f>
        <v>1.0942255582749806E-3</v>
      </c>
      <c r="AF20" s="129">
        <f>AE20/AD20</f>
        <v>0.10528236153159572</v>
      </c>
      <c r="AH20" s="115" t="str">
        <f>S20</f>
        <v>Paraffin 1</v>
      </c>
      <c r="AI20" s="122" t="str">
        <f t="shared" si="1"/>
        <v>High Power</v>
      </c>
      <c r="AJ20" s="144">
        <f>VLOOKUP(U20,$AQ$4:$AR$9,2, TRUE)</f>
        <v>5</v>
      </c>
      <c r="AK20" s="144">
        <f t="shared" ref="AK20:AO21" si="13">VLOOKUP(V20,$AQ$4:$AR$9,2)</f>
        <v>5</v>
      </c>
      <c r="AL20" s="144">
        <f t="shared" si="13"/>
        <v>5</v>
      </c>
      <c r="AM20" s="144">
        <f t="shared" si="13"/>
        <v>5</v>
      </c>
      <c r="AN20" s="144">
        <f t="shared" si="13"/>
        <v>5</v>
      </c>
      <c r="AO20" s="145">
        <f t="shared" si="13"/>
        <v>5</v>
      </c>
    </row>
    <row r="21" spans="2:41" ht="15.75" thickBot="1" x14ac:dyDescent="0.3">
      <c r="B21" s="2" t="s">
        <v>32</v>
      </c>
      <c r="C21" s="81"/>
      <c r="D21" s="52" t="s">
        <v>16</v>
      </c>
      <c r="E21" s="82">
        <f>'Power -v- COr Raw Data (2)'!E21</f>
        <v>1.3907563152952782E-2</v>
      </c>
      <c r="F21" s="83">
        <f>'Power -v- COr Raw Data (2)'!F21</f>
        <v>8.5212724353116252E-3</v>
      </c>
      <c r="G21" s="84">
        <f>'Power -v- COr Raw Data (2)'!G21</f>
        <v>1.3198259000786222E-2</v>
      </c>
      <c r="H21" s="83"/>
      <c r="I21" s="82">
        <f>'Power -v- COr Raw Data (2)'!I21</f>
        <v>1.8396323089830274E-2</v>
      </c>
      <c r="J21" s="83">
        <f>'Power -v- COr Raw Data (2)'!J21</f>
        <v>1.4518968417627485E-2</v>
      </c>
      <c r="K21" s="84">
        <f>'Power -v- COr Raw Data (2)'!K21</f>
        <v>2.03266686087238E-2</v>
      </c>
      <c r="L21" s="82">
        <f>'Power -v- COr Raw Data (2)'!L21</f>
        <v>1.1875698196350209E-2</v>
      </c>
      <c r="M21" s="85">
        <f>'Power -v- COr Raw Data (2)'!M21</f>
        <v>2.9265862766728141E-3</v>
      </c>
      <c r="N21" s="86">
        <f>'Power -v- COr Raw Data (2)'!N21</f>
        <v>0.24643488140951997</v>
      </c>
      <c r="O21" s="82">
        <f>'Power -v- COr Raw Data (2)'!O21</f>
        <v>1.7747320038727185E-2</v>
      </c>
      <c r="P21" s="85">
        <f>'Power -v- COr Raw Data (2)'!P21</f>
        <v>2.9577439202322572E-3</v>
      </c>
      <c r="Q21" s="86">
        <f>'Power -v- COr Raw Data (2)'!Q21</f>
        <v>0.16665862303593093</v>
      </c>
      <c r="S21" s="1" t="s">
        <v>83</v>
      </c>
      <c r="T21" s="123" t="str">
        <f t="shared" si="12"/>
        <v>Medium Power</v>
      </c>
      <c r="U21" s="116">
        <f>'Power -v- COr Raw Data (2)'!U21</f>
        <v>1.9181328922332788</v>
      </c>
      <c r="V21" s="116">
        <f>'Power -v- COr Raw Data (2)'!V21</f>
        <v>1.26623234099672</v>
      </c>
      <c r="W21" s="116">
        <f>'Power -v- COr Raw Data (2)'!W21</f>
        <v>2.3537087951563498</v>
      </c>
      <c r="X21" s="116"/>
      <c r="Y21" s="116">
        <f>'Power -v- COr Raw Data (2)'!Y21</f>
        <v>2.4770551302713688</v>
      </c>
      <c r="Z21" s="125">
        <f>'Power -v- COr Raw Data (2)'!Z21</f>
        <v>6.4014436334314873</v>
      </c>
      <c r="AA21" s="82">
        <f>'Power -v- COr Raw Data (2)'!AA21</f>
        <v>1.8460246761287828E-2</v>
      </c>
      <c r="AB21" s="85">
        <f>'Power -v- COr Raw Data (2)'!AB21</f>
        <v>4.4687877230872534E-3</v>
      </c>
      <c r="AC21" s="130">
        <f>'Power -v- COr Raw Data (2)'!AC21</f>
        <v>0.24207627237456825</v>
      </c>
      <c r="AD21" s="82">
        <f>'Power -v- COr Raw Data (2)'!AD21</f>
        <v>3.0423985874560869E-2</v>
      </c>
      <c r="AE21" s="85">
        <f>'Power -v- COr Raw Data (2)'!AE21</f>
        <v>2.9577439202322572E-3</v>
      </c>
      <c r="AF21" s="130">
        <f>AE21/AD21</f>
        <v>9.7217502414941162E-2</v>
      </c>
      <c r="AH21" s="115" t="str">
        <f>S21</f>
        <v>Paraffin 1</v>
      </c>
      <c r="AI21" s="123" t="str">
        <f t="shared" si="1"/>
        <v>Medium Power</v>
      </c>
      <c r="AJ21" s="144">
        <f>VLOOKUP(U21,$AQ$4:$AR$9,2)</f>
        <v>5</v>
      </c>
      <c r="AK21" s="144">
        <f t="shared" si="13"/>
        <v>5</v>
      </c>
      <c r="AL21" s="144">
        <f t="shared" si="13"/>
        <v>5</v>
      </c>
      <c r="AM21" s="144">
        <f t="shared" si="13"/>
        <v>5</v>
      </c>
      <c r="AN21" s="144">
        <f t="shared" si="13"/>
        <v>5</v>
      </c>
      <c r="AO21" s="145">
        <f t="shared" si="13"/>
        <v>3</v>
      </c>
    </row>
    <row r="22" spans="2:41" ht="15.75" thickBot="1" x14ac:dyDescent="0.3">
      <c r="B22" s="2" t="s">
        <v>32</v>
      </c>
      <c r="C22" s="87"/>
      <c r="D22" s="88" t="s">
        <v>17</v>
      </c>
      <c r="E22" s="89">
        <f>'Power -v- COr Raw Data (2)'!E22</f>
        <v>2.1783865991239836E-2</v>
      </c>
      <c r="F22" s="90">
        <f>'Power -v- COr Raw Data (2)'!F22</f>
        <v>1.8866172636240346E-2</v>
      </c>
      <c r="G22" s="91">
        <f>'Power -v- COr Raw Data (2)'!G22</f>
        <v>2.0473147610725783E-2</v>
      </c>
      <c r="H22" s="90"/>
      <c r="I22" s="89">
        <f>'Power -v- COr Raw Data (2)'!I22</f>
        <v>2.8281354026204304E-2</v>
      </c>
      <c r="J22" s="90">
        <f>'Power -v- COr Raw Data (2)'!J22</f>
        <v>2.8655377923235661E-2</v>
      </c>
      <c r="K22" s="91">
        <f>'Power -v- COr Raw Data (2)'!K22</f>
        <v>2.8601705448679519E-2</v>
      </c>
      <c r="L22" s="89">
        <f>'Power -v- COr Raw Data (2)'!L22</f>
        <v>2.0374395412735322E-2</v>
      </c>
      <c r="M22" s="92">
        <f>'Power -v- COr Raw Data (2)'!M22</f>
        <v>1.4613513013331211E-3</v>
      </c>
      <c r="N22" s="93">
        <f>'Power -v- COr Raw Data (2)'!N22</f>
        <v>7.1724891547931852E-2</v>
      </c>
      <c r="O22" s="89">
        <f>'Power -v- COr Raw Data (2)'!O22</f>
        <v>2.8512812466039827E-2</v>
      </c>
      <c r="P22" s="92">
        <f>'Power -v- COr Raw Data (2)'!P22</f>
        <v>2.0223733745173262E-4</v>
      </c>
      <c r="Q22" s="93">
        <f>'Power -v- COr Raw Data (2)'!Q22</f>
        <v>7.0928582612678889E-3</v>
      </c>
      <c r="S22" s="1" t="s">
        <v>83</v>
      </c>
      <c r="T22" s="124" t="str">
        <f t="shared" si="12"/>
        <v>Low Power</v>
      </c>
      <c r="U22" s="126">
        <f>'Power -v- COr Raw Data (2)'!U22</f>
        <v>4.3262125537886371</v>
      </c>
      <c r="V22" s="126">
        <f>'Power -v- COr Raw Data (2)'!V22</f>
        <v>4.1862499304384979</v>
      </c>
      <c r="W22" s="126">
        <f>'Power -v- COr Raw Data (2)'!W22</f>
        <v>5.1975288968759923</v>
      </c>
      <c r="X22" s="126"/>
      <c r="Y22" s="126">
        <f>'Power -v- COr Raw Data (2)'!Y22</f>
        <v>7.1443937224564875</v>
      </c>
      <c r="Z22" s="127">
        <f>'Power -v- COr Raw Data (2)'!Z22</f>
        <v>12.6112693377437</v>
      </c>
      <c r="AA22" s="89">
        <f>'Power -v- COr Raw Data (2)'!AA22</f>
        <v>4.569997127034376E-2</v>
      </c>
      <c r="AB22" s="92">
        <f>'Power -v- COr Raw Data (2)'!AB22</f>
        <v>4.4739577974777312E-3</v>
      </c>
      <c r="AC22" s="131">
        <f>'Power -v- COr Raw Data (2)'!AC22</f>
        <v>9.7898481620732045E-2</v>
      </c>
      <c r="AD22" s="89">
        <f>'Power -v- COr Raw Data (2)'!AD22</f>
        <v>7.1811016187459262E-2</v>
      </c>
      <c r="AE22" s="92">
        <f>'Power -v- COr Raw Data (2)'!AE22</f>
        <v>2.0223733745173262E-4</v>
      </c>
      <c r="AF22" s="131">
        <f>AE22/AD22</f>
        <v>2.8162439161674249E-3</v>
      </c>
      <c r="AH22" s="115" t="str">
        <f>S22</f>
        <v>Paraffin 1</v>
      </c>
      <c r="AI22" s="124" t="str">
        <f t="shared" si="1"/>
        <v>Low Power</v>
      </c>
      <c r="AJ22" s="144">
        <f t="shared" ref="AJ22:AO22" si="14">VLOOKUP(U22,$AQ$4:$AR$9,2, TRUE)</f>
        <v>4</v>
      </c>
      <c r="AK22" s="144">
        <f t="shared" si="14"/>
        <v>4</v>
      </c>
      <c r="AL22" s="144">
        <f t="shared" si="14"/>
        <v>3</v>
      </c>
      <c r="AM22" s="144">
        <f t="shared" si="14"/>
        <v>5</v>
      </c>
      <c r="AN22" s="144">
        <f t="shared" si="14"/>
        <v>3</v>
      </c>
      <c r="AO22" s="146">
        <f t="shared" si="14"/>
        <v>1</v>
      </c>
    </row>
    <row r="23" spans="2:41" ht="15.75" thickBot="1" x14ac:dyDescent="0.3">
      <c r="B23" s="2"/>
      <c r="C23" s="81"/>
      <c r="D23" s="52"/>
      <c r="E23" s="82"/>
      <c r="F23" s="83"/>
      <c r="G23" s="84"/>
      <c r="H23" s="83"/>
      <c r="I23" s="82"/>
      <c r="J23" s="83"/>
      <c r="K23" s="84"/>
      <c r="L23" s="82"/>
      <c r="M23" s="85"/>
      <c r="N23" s="86"/>
      <c r="O23" s="82"/>
      <c r="P23" s="85"/>
      <c r="Q23" s="86"/>
      <c r="T23" s="134"/>
      <c r="U23" s="135"/>
      <c r="V23" s="135"/>
      <c r="W23" s="135"/>
      <c r="X23" s="135"/>
      <c r="Y23" s="135"/>
      <c r="Z23" s="135"/>
      <c r="AA23" s="136"/>
      <c r="AB23" s="128"/>
      <c r="AC23" s="128"/>
      <c r="AD23" s="136"/>
      <c r="AE23" s="128"/>
      <c r="AF23" s="137"/>
      <c r="AH23" s="115"/>
      <c r="AI23" s="12"/>
      <c r="AJ23" s="147"/>
      <c r="AK23" s="148"/>
      <c r="AL23" s="148"/>
      <c r="AM23" s="148"/>
      <c r="AN23" s="148"/>
      <c r="AO23" s="149"/>
    </row>
    <row r="24" spans="2:41" ht="15.75" thickBot="1" x14ac:dyDescent="0.3">
      <c r="B24" s="2" t="s">
        <v>33</v>
      </c>
      <c r="C24" s="74"/>
      <c r="D24" s="75" t="s">
        <v>15</v>
      </c>
      <c r="E24" s="76">
        <f>'Power -v- COr Raw Data (2)'!E24</f>
        <v>2.3602615866710752E-3</v>
      </c>
      <c r="F24" s="77">
        <f>'Power -v- COr Raw Data (2)'!F24</f>
        <v>7.2471398804601641E-4</v>
      </c>
      <c r="G24" s="78">
        <f>'Power -v- COr Raw Data (2)'!G24</f>
        <v>5.6412210989470403E-4</v>
      </c>
      <c r="H24" s="77"/>
      <c r="I24" s="76">
        <f>'Power -v- COr Raw Data (2)'!I24</f>
        <v>5.1346942957994929E-3</v>
      </c>
      <c r="J24" s="77">
        <f>'Power -v- COr Raw Data (2)'!J24</f>
        <v>5.1461582084937041E-4</v>
      </c>
      <c r="K24" s="78">
        <f>'Power -v- COr Raw Data (2)'!K24</f>
        <v>6.0747910238736753E-4</v>
      </c>
      <c r="L24" s="76">
        <f>'Power -v- COr Raw Data (2)'!L24</f>
        <v>1.2163658948705985E-3</v>
      </c>
      <c r="M24" s="79">
        <f>'Power -v- COr Raw Data (2)'!M24</f>
        <v>9.938915701030017E-4</v>
      </c>
      <c r="N24" s="80">
        <f>'Power -v- COr Raw Data (2)'!N24</f>
        <v>0.81709917574492297</v>
      </c>
      <c r="O24" s="76">
        <f>'Power -v- COr Raw Data (2)'!O24</f>
        <v>2.0855964063454103E-3</v>
      </c>
      <c r="P24" s="79">
        <f>'Power -v- COr Raw Data (2)'!P24</f>
        <v>2.6410044210242261E-3</v>
      </c>
      <c r="Q24" s="80">
        <f>'Power -v- COr Raw Data (2)'!Q24</f>
        <v>1.2663065648698815</v>
      </c>
      <c r="S24" s="1" t="s">
        <v>84</v>
      </c>
      <c r="T24" s="122" t="str">
        <f t="shared" ref="T24:T26" si="15">D24</f>
        <v>High Power</v>
      </c>
      <c r="U24" s="116">
        <f>'Power -v- COr Raw Data (2)'!U24</f>
        <v>0.48380674800973339</v>
      </c>
      <c r="V24" s="116">
        <f>'Power -v- COr Raw Data (2)'!V24</f>
        <v>0.16173688055162247</v>
      </c>
      <c r="W24" s="116">
        <f>'Power -v- COr Raw Data (2)'!W24</f>
        <v>0.11830288228283826</v>
      </c>
      <c r="X24" s="116"/>
      <c r="Y24" s="116">
        <f>'Power -v- COr Raw Data (2)'!Y24</f>
        <v>9.1031911883036193E-2</v>
      </c>
      <c r="Z24" s="125">
        <f>'Power -v- COr Raw Data (2)'!Z24</f>
        <v>0.10967830835790819</v>
      </c>
      <c r="AA24" s="76">
        <f>'Power -v- COr Raw Data (2)'!AA24</f>
        <v>2.5461550361473135E-3</v>
      </c>
      <c r="AB24" s="79">
        <f>'Power -v- COr Raw Data (2)'!AB24</f>
        <v>1.6302984988829578E-3</v>
      </c>
      <c r="AC24" s="129">
        <f>'Power -v- COr Raw Data (2)'!AC24</f>
        <v>0.64029820483745015</v>
      </c>
      <c r="AD24" s="76">
        <f>'Power -v- COr Raw Data (2)'!AD24</f>
        <v>4.6402322210823757E-3</v>
      </c>
      <c r="AE24" s="79">
        <f>'Power -v- COr Raw Data (2)'!AE24</f>
        <v>2.6410044210242261E-3</v>
      </c>
      <c r="AF24" s="129">
        <f>AE24/AD24</f>
        <v>0.56915350249608587</v>
      </c>
      <c r="AH24" s="115" t="str">
        <f>S24</f>
        <v>Paraffin 2</v>
      </c>
      <c r="AI24" s="122" t="str">
        <f t="shared" si="1"/>
        <v>High Power</v>
      </c>
      <c r="AJ24" s="144">
        <f>VLOOKUP(U24,$AQ$4:$AR$9,2, TRUE)</f>
        <v>5</v>
      </c>
      <c r="AK24" s="144">
        <f t="shared" ref="AK24:AO25" si="16">VLOOKUP(V24,$AQ$4:$AR$9,2)</f>
        <v>5</v>
      </c>
      <c r="AL24" s="144">
        <f t="shared" si="16"/>
        <v>5</v>
      </c>
      <c r="AM24" s="144">
        <f t="shared" si="16"/>
        <v>5</v>
      </c>
      <c r="AN24" s="144">
        <f t="shared" si="16"/>
        <v>5</v>
      </c>
      <c r="AO24" s="145">
        <f t="shared" si="16"/>
        <v>5</v>
      </c>
    </row>
    <row r="25" spans="2:41" ht="15.75" thickBot="1" x14ac:dyDescent="0.3">
      <c r="B25" s="2" t="s">
        <v>33</v>
      </c>
      <c r="C25" s="81"/>
      <c r="D25" s="52" t="s">
        <v>16</v>
      </c>
      <c r="E25" s="82">
        <f>'Power -v- COr Raw Data (2)'!E25</f>
        <v>0</v>
      </c>
      <c r="F25" s="83">
        <f>'Power -v- COr Raw Data (2)'!F25</f>
        <v>0</v>
      </c>
      <c r="G25" s="84">
        <f>'Power -v- COr Raw Data (2)'!G25</f>
        <v>0</v>
      </c>
      <c r="H25" s="83"/>
      <c r="I25" s="82">
        <f>'Power -v- COr Raw Data (2)'!I25</f>
        <v>0</v>
      </c>
      <c r="J25" s="83">
        <f>'Power -v- COr Raw Data (2)'!J25</f>
        <v>0</v>
      </c>
      <c r="K25" s="84">
        <f>'Power -v- COr Raw Data (2)'!K25</f>
        <v>0</v>
      </c>
      <c r="L25" s="82">
        <f>'Power -v- COr Raw Data (2)'!L25</f>
        <v>0</v>
      </c>
      <c r="M25" s="85">
        <f>'Power -v- COr Raw Data (2)'!M25</f>
        <v>0</v>
      </c>
      <c r="N25" s="86">
        <f>'Power -v- COr Raw Data (2)'!N25</f>
        <v>0</v>
      </c>
      <c r="O25" s="82">
        <f>'Power -v- COr Raw Data (2)'!O25</f>
        <v>0</v>
      </c>
      <c r="P25" s="85">
        <f>'Power -v- COr Raw Data (2)'!P25</f>
        <v>0</v>
      </c>
      <c r="Q25" s="86">
        <f>'Power -v- COr Raw Data (2)'!Q25</f>
        <v>0</v>
      </c>
      <c r="S25" s="1" t="s">
        <v>84</v>
      </c>
      <c r="T25" s="123" t="str">
        <f t="shared" si="15"/>
        <v>Medium Power</v>
      </c>
      <c r="U25" s="116">
        <f>'Power -v- COr Raw Data (2)'!U25</f>
        <v>0</v>
      </c>
      <c r="V25" s="116">
        <f>'Power -v- COr Raw Data (2)'!V25</f>
        <v>0</v>
      </c>
      <c r="W25" s="116">
        <f>'Power -v- COr Raw Data (2)'!W25</f>
        <v>0</v>
      </c>
      <c r="X25" s="116"/>
      <c r="Y25" s="116">
        <f>'Power -v- COr Raw Data (2)'!Y25</f>
        <v>0</v>
      </c>
      <c r="Z25" s="125">
        <f>'Power -v- COr Raw Data (2)'!Z25</f>
        <v>0</v>
      </c>
      <c r="AA25" s="82">
        <f>'Power -v- COr Raw Data (2)'!AA25</f>
        <v>0</v>
      </c>
      <c r="AB25" s="85">
        <f>'Power -v- COr Raw Data (2)'!AB25</f>
        <v>0</v>
      </c>
      <c r="AC25" s="130">
        <f>'Power -v- COr Raw Data (2)'!AC25</f>
        <v>0</v>
      </c>
      <c r="AD25" s="82">
        <f>'Power -v- COr Raw Data (2)'!AD25</f>
        <v>0</v>
      </c>
      <c r="AE25" s="85">
        <f>'Power -v- COr Raw Data (2)'!AE25</f>
        <v>0</v>
      </c>
      <c r="AF25" s="130"/>
      <c r="AH25" s="115" t="str">
        <f>S25</f>
        <v>Paraffin 2</v>
      </c>
      <c r="AI25" s="123" t="str">
        <f t="shared" si="1"/>
        <v>Medium Power</v>
      </c>
      <c r="AJ25" s="144">
        <f>VLOOKUP(U25,$AQ$4:$AR$9,2)</f>
        <v>5</v>
      </c>
      <c r="AK25" s="144">
        <f t="shared" si="16"/>
        <v>5</v>
      </c>
      <c r="AL25" s="144">
        <f t="shared" si="16"/>
        <v>5</v>
      </c>
      <c r="AM25" s="144">
        <f t="shared" si="16"/>
        <v>5</v>
      </c>
      <c r="AN25" s="144">
        <f t="shared" si="16"/>
        <v>5</v>
      </c>
      <c r="AO25" s="145">
        <f t="shared" si="16"/>
        <v>5</v>
      </c>
    </row>
    <row r="26" spans="2:41" ht="15.75" thickBot="1" x14ac:dyDescent="0.3">
      <c r="B26" s="2" t="s">
        <v>33</v>
      </c>
      <c r="C26" s="87"/>
      <c r="D26" s="88" t="s">
        <v>17</v>
      </c>
      <c r="E26" s="89">
        <f>'Power -v- COr Raw Data (2)'!E26</f>
        <v>7.5297005556788129E-4</v>
      </c>
      <c r="F26" s="90">
        <f>'Power -v- COr Raw Data (2)'!F26</f>
        <v>2.6350529755724242E-3</v>
      </c>
      <c r="G26" s="91">
        <f>'Power -v- COr Raw Data (2)'!G26</f>
        <v>4.4154111525017336E-3</v>
      </c>
      <c r="H26" s="90"/>
      <c r="I26" s="89">
        <f>'Power -v- COr Raw Data (2)'!I26</f>
        <v>1.8941273264342499E-3</v>
      </c>
      <c r="J26" s="90">
        <f>'Power -v- COr Raw Data (2)'!J26</f>
        <v>4.5972741740206869E-3</v>
      </c>
      <c r="K26" s="91">
        <f>'Power -v- COr Raw Data (2)'!K26</f>
        <v>1.4060845137119009E-4</v>
      </c>
      <c r="L26" s="89">
        <f>'Power -v- COr Raw Data (2)'!L26</f>
        <v>2.6011447278806795E-3</v>
      </c>
      <c r="M26" s="92">
        <f>'Power -v- COr Raw Data (2)'!M26</f>
        <v>1.8314559847491985E-3</v>
      </c>
      <c r="N26" s="93">
        <f>'Power -v- COr Raw Data (2)'!N26</f>
        <v>0.70409614856048552</v>
      </c>
      <c r="O26" s="89">
        <f>'Power -v- COr Raw Data (2)'!O26</f>
        <v>2.2106699839420422E-3</v>
      </c>
      <c r="P26" s="92">
        <f>'Power -v- COr Raw Data (2)'!P26</f>
        <v>2.2451317959924569E-3</v>
      </c>
      <c r="Q26" s="93">
        <f>'Power -v- COr Raw Data (2)'!Q26</f>
        <v>1.0155888541938598</v>
      </c>
      <c r="S26" s="1" t="s">
        <v>84</v>
      </c>
      <c r="T26" s="124" t="str">
        <f t="shared" si="15"/>
        <v>Low Power</v>
      </c>
      <c r="U26" s="126">
        <f>'Power -v- COr Raw Data (2)'!U26</f>
        <v>0.13171972771515539</v>
      </c>
      <c r="V26" s="126">
        <f>'Power -v- COr Raw Data (2)'!V26</f>
        <v>0.57612398790903674</v>
      </c>
      <c r="W26" s="126">
        <f>'Power -v- COr Raw Data (2)'!W26</f>
        <v>1.0411163125712273</v>
      </c>
      <c r="X26" s="126"/>
      <c r="Y26" s="126">
        <f>'Power -v- COr Raw Data (2)'!Y26</f>
        <v>0.99171611387121694</v>
      </c>
      <c r="Z26" s="127">
        <f>'Power -v- COr Raw Data (2)'!Z26</f>
        <v>2.7658344539050576E-2</v>
      </c>
      <c r="AA26" s="89">
        <f>'Power -v- COr Raw Data (2)'!AA26</f>
        <v>5.8298667606513973E-3</v>
      </c>
      <c r="AB26" s="92">
        <f>'Power -v- COr Raw Data (2)'!AB26</f>
        <v>3.7129131375378522E-3</v>
      </c>
      <c r="AC26" s="131">
        <f>'Power -v- COr Raw Data (2)'!AC26</f>
        <v>0.63687787216649727</v>
      </c>
      <c r="AD26" s="89">
        <f>'Power -v- COr Raw Data (2)'!AD26</f>
        <v>7.3451241321463969E-3</v>
      </c>
      <c r="AE26" s="92">
        <f>'Power -v- COr Raw Data (2)'!AE26</f>
        <v>2.2451317959924569E-3</v>
      </c>
      <c r="AF26" s="131">
        <f>AE26/AD26</f>
        <v>0.30566287997319153</v>
      </c>
      <c r="AH26" s="115" t="str">
        <f>S26</f>
        <v>Paraffin 2</v>
      </c>
      <c r="AI26" s="124" t="str">
        <f t="shared" si="1"/>
        <v>Low Power</v>
      </c>
      <c r="AJ26" s="144">
        <f t="shared" ref="AJ26:AO26" si="17">VLOOKUP(U26,$AQ$4:$AR$9,2, TRUE)</f>
        <v>5</v>
      </c>
      <c r="AK26" s="144">
        <f t="shared" si="17"/>
        <v>5</v>
      </c>
      <c r="AL26" s="144">
        <f t="shared" si="17"/>
        <v>5</v>
      </c>
      <c r="AM26" s="144">
        <f t="shared" si="17"/>
        <v>5</v>
      </c>
      <c r="AN26" s="144">
        <f t="shared" si="17"/>
        <v>5</v>
      </c>
      <c r="AO26" s="146">
        <f t="shared" si="17"/>
        <v>5</v>
      </c>
    </row>
    <row r="27" spans="2:41" ht="15.75" thickBot="1" x14ac:dyDescent="0.3">
      <c r="B27" s="2"/>
      <c r="C27" s="81"/>
      <c r="D27" s="52"/>
      <c r="E27" s="82"/>
      <c r="F27" s="83"/>
      <c r="G27" s="84"/>
      <c r="H27" s="83"/>
      <c r="I27" s="82"/>
      <c r="J27" s="83"/>
      <c r="K27" s="84"/>
      <c r="L27" s="82"/>
      <c r="M27" s="85"/>
      <c r="N27" s="86"/>
      <c r="O27" s="82"/>
      <c r="P27" s="85"/>
      <c r="Q27" s="86"/>
      <c r="T27" s="134"/>
      <c r="U27" s="135"/>
      <c r="V27" s="135"/>
      <c r="W27" s="135"/>
      <c r="X27" s="135"/>
      <c r="Y27" s="135"/>
      <c r="Z27" s="135"/>
      <c r="AA27" s="136"/>
      <c r="AB27" s="128"/>
      <c r="AC27" s="128"/>
      <c r="AD27" s="136"/>
      <c r="AE27" s="128"/>
      <c r="AF27" s="137"/>
      <c r="AH27" s="115"/>
      <c r="AI27" s="12"/>
      <c r="AJ27" s="147"/>
      <c r="AK27" s="148"/>
      <c r="AL27" s="148"/>
      <c r="AM27" s="148"/>
      <c r="AN27" s="148"/>
      <c r="AO27" s="149"/>
    </row>
    <row r="28" spans="2:41" ht="15.75" thickBot="1" x14ac:dyDescent="0.3">
      <c r="B28" s="2" t="s">
        <v>34</v>
      </c>
      <c r="C28" s="74"/>
      <c r="D28" s="75" t="s">
        <v>15</v>
      </c>
      <c r="E28" s="76">
        <f>'Power -v- COr Raw Data (2)'!E28</f>
        <v>7.7741501363250611E-3</v>
      </c>
      <c r="F28" s="77">
        <f>'Power -v- COr Raw Data (2)'!F28</f>
        <v>4.0251173482204142E-3</v>
      </c>
      <c r="G28" s="78">
        <f>'Power -v- COr Raw Data (2)'!G28</f>
        <v>6.3956138938501836E-3</v>
      </c>
      <c r="H28" s="77"/>
      <c r="I28" s="76">
        <f>'Power -v- COr Raw Data (2)'!I28</f>
        <v>2.7985833668443937E-3</v>
      </c>
      <c r="J28" s="77">
        <f>'Power -v- COr Raw Data (2)'!J28</f>
        <v>2.9235101886862578E-3</v>
      </c>
      <c r="K28" s="78">
        <f>'Power -v- COr Raw Data (2)'!K28</f>
        <v>4.5570455238315979E-3</v>
      </c>
      <c r="L28" s="76">
        <f>'Power -v- COr Raw Data (2)'!L28</f>
        <v>6.0649604594652197E-3</v>
      </c>
      <c r="M28" s="79">
        <f>'Power -v- COr Raw Data (2)'!M28</f>
        <v>1.8962622397294775E-3</v>
      </c>
      <c r="N28" s="80">
        <f>'Power -v- COr Raw Data (2)'!N28</f>
        <v>0.31265863189101173</v>
      </c>
      <c r="O28" s="76">
        <f>'Power -v- COr Raw Data (2)'!O28</f>
        <v>3.4263796931207498E-3</v>
      </c>
      <c r="P28" s="79">
        <f>'Power -v- COr Raw Data (2)'!P28</f>
        <v>9.8117561794852323E-4</v>
      </c>
      <c r="Q28" s="80">
        <f>'Power -v- COr Raw Data (2)'!Q28</f>
        <v>0.28635927883837869</v>
      </c>
      <c r="S28" s="1" t="s">
        <v>85</v>
      </c>
      <c r="T28" s="122" t="str">
        <f t="shared" ref="T28:T30" si="18">D28</f>
        <v>High Power</v>
      </c>
      <c r="U28" s="116">
        <f>'Power -v- COr Raw Data (2)'!U28</f>
        <v>1.1455889420090344</v>
      </c>
      <c r="V28" s="116">
        <f>'Power -v- COr Raw Data (2)'!V28</f>
        <v>0.50180554270754207</v>
      </c>
      <c r="W28" s="116">
        <f>'Power -v- COr Raw Data (2)'!W28</f>
        <v>0.77660289512951652</v>
      </c>
      <c r="X28" s="116"/>
      <c r="Y28" s="116">
        <f>'Power -v- COr Raw Data (2)'!Y28</f>
        <v>0.33300158587982304</v>
      </c>
      <c r="Z28" s="125">
        <f>'Power -v- COr Raw Data (2)'!Z28</f>
        <v>0.58861618647271119</v>
      </c>
      <c r="AA28" s="76">
        <f>'Power -v- COr Raw Data (2)'!AA28</f>
        <v>8.0799912661536442E-3</v>
      </c>
      <c r="AB28" s="79">
        <f>'Power -v- COr Raw Data (2)'!AB28</f>
        <v>2.63759434355981E-3</v>
      </c>
      <c r="AC28" s="129">
        <f>'Power -v- COr Raw Data (2)'!AC28</f>
        <v>0.32643529636083335</v>
      </c>
      <c r="AD28" s="76">
        <f>'Power -v- COr Raw Data (2)'!AD28</f>
        <v>3.5041052173570538E-3</v>
      </c>
      <c r="AE28" s="79">
        <f>'Power -v- COr Raw Data (2)'!AE28</f>
        <v>9.8117561794852323E-4</v>
      </c>
      <c r="AF28" s="129">
        <f>AE28/AD28</f>
        <v>0.2800074646983825</v>
      </c>
      <c r="AH28" s="115" t="str">
        <f>S28</f>
        <v>Paraffin 3</v>
      </c>
      <c r="AI28" s="122" t="str">
        <f t="shared" si="1"/>
        <v>High Power</v>
      </c>
      <c r="AJ28" s="144">
        <f>VLOOKUP(U28,$AQ$4:$AR$9,2, TRUE)</f>
        <v>5</v>
      </c>
      <c r="AK28" s="144">
        <f t="shared" ref="AK28:AO29" si="19">VLOOKUP(V28,$AQ$4:$AR$9,2)</f>
        <v>5</v>
      </c>
      <c r="AL28" s="144">
        <f t="shared" si="19"/>
        <v>5</v>
      </c>
      <c r="AM28" s="144">
        <f t="shared" si="19"/>
        <v>5</v>
      </c>
      <c r="AN28" s="144">
        <f t="shared" si="19"/>
        <v>5</v>
      </c>
      <c r="AO28" s="145">
        <f t="shared" si="19"/>
        <v>5</v>
      </c>
    </row>
    <row r="29" spans="2:41" ht="15.75" thickBot="1" x14ac:dyDescent="0.3">
      <c r="B29" s="2" t="s">
        <v>34</v>
      </c>
      <c r="C29" s="81"/>
      <c r="D29" s="52" t="s">
        <v>16</v>
      </c>
      <c r="E29" s="82">
        <f>'Power -v- COr Raw Data (2)'!E29</f>
        <v>3.9280660166592313E-3</v>
      </c>
      <c r="F29" s="83">
        <f>'Power -v- COr Raw Data (2)'!F29</f>
        <v>7.2878399479662697E-3</v>
      </c>
      <c r="G29" s="84">
        <f>'Power -v- COr Raw Data (2)'!G29</f>
        <v>5.5029076973723669E-3</v>
      </c>
      <c r="H29" s="83"/>
      <c r="I29" s="82">
        <f>'Power -v- COr Raw Data (2)'!I29</f>
        <v>2.0427693285162852E-3</v>
      </c>
      <c r="J29" s="83">
        <f>'Power -v- COr Raw Data (2)'!J29</f>
        <v>7.9400069969075976E-3</v>
      </c>
      <c r="K29" s="84">
        <f>'Power -v- COr Raw Data (2)'!K29</f>
        <v>2.5148191607404597E-3</v>
      </c>
      <c r="L29" s="82">
        <f>'Power -v- COr Raw Data (2)'!L29</f>
        <v>5.5729378873326232E-3</v>
      </c>
      <c r="M29" s="85">
        <f>'Power -v- COr Raw Data (2)'!M29</f>
        <v>1.6809813764589985E-3</v>
      </c>
      <c r="N29" s="86">
        <f>'Power -v- COr Raw Data (2)'!N29</f>
        <v>0.30163289281940431</v>
      </c>
      <c r="O29" s="82">
        <f>'Power -v- COr Raw Data (2)'!O29</f>
        <v>4.1658651620547806E-3</v>
      </c>
      <c r="P29" s="85">
        <f>'Power -v- COr Raw Data (2)'!P29</f>
        <v>3.2770135341825117E-3</v>
      </c>
      <c r="Q29" s="86">
        <f>'Power -v- COr Raw Data (2)'!Q29</f>
        <v>0.78663456609962634</v>
      </c>
      <c r="S29" s="1" t="s">
        <v>85</v>
      </c>
      <c r="T29" s="123" t="str">
        <f t="shared" si="18"/>
        <v>Medium Power</v>
      </c>
      <c r="U29" s="116">
        <f>'Power -v- COr Raw Data (2)'!U29</f>
        <v>0.43564499661651263</v>
      </c>
      <c r="V29" s="116">
        <f>'Power -v- COr Raw Data (2)'!V29</f>
        <v>0.81810846827884198</v>
      </c>
      <c r="W29" s="116">
        <f>'Power -v- COr Raw Data (2)'!W29</f>
        <v>0.64241347637781288</v>
      </c>
      <c r="X29" s="116"/>
      <c r="Y29" s="116">
        <f>'Power -v- COr Raw Data (2)'!Y29</f>
        <v>1.067609647546355</v>
      </c>
      <c r="Z29" s="125">
        <f>'Power -v- COr Raw Data (2)'!Z29</f>
        <v>0.25330012203748337</v>
      </c>
      <c r="AA29" s="82">
        <f>'Power -v- COr Raw Data (2)'!AA29</f>
        <v>6.3205564709105577E-3</v>
      </c>
      <c r="AB29" s="85">
        <f>'Power -v- COr Raw Data (2)'!AB29</f>
        <v>1.5631174035593243E-3</v>
      </c>
      <c r="AC29" s="130">
        <f>'Power -v- COr Raw Data (2)'!AC29</f>
        <v>0.24730692791898071</v>
      </c>
      <c r="AD29" s="82">
        <f>'Power -v- COr Raw Data (2)'!AD29</f>
        <v>6.4541497111013056E-3</v>
      </c>
      <c r="AE29" s="85">
        <f>'Power -v- COr Raw Data (2)'!AE29</f>
        <v>3.2770135341825117E-3</v>
      </c>
      <c r="AF29" s="130">
        <f>AE29/AD29</f>
        <v>0.5077374527811096</v>
      </c>
      <c r="AH29" s="115" t="str">
        <f>S29</f>
        <v>Paraffin 3</v>
      </c>
      <c r="AI29" s="123" t="str">
        <f t="shared" si="1"/>
        <v>Medium Power</v>
      </c>
      <c r="AJ29" s="144">
        <f>VLOOKUP(U29,$AQ$4:$AR$9,2)</f>
        <v>5</v>
      </c>
      <c r="AK29" s="144">
        <f t="shared" si="19"/>
        <v>5</v>
      </c>
      <c r="AL29" s="144">
        <f t="shared" si="19"/>
        <v>5</v>
      </c>
      <c r="AM29" s="144">
        <f t="shared" si="19"/>
        <v>5</v>
      </c>
      <c r="AN29" s="144">
        <f t="shared" si="19"/>
        <v>5</v>
      </c>
      <c r="AO29" s="145">
        <f t="shared" si="19"/>
        <v>5</v>
      </c>
    </row>
    <row r="30" spans="2:41" ht="15.75" thickBot="1" x14ac:dyDescent="0.3">
      <c r="B30" s="2" t="s">
        <v>34</v>
      </c>
      <c r="C30" s="87"/>
      <c r="D30" s="88" t="s">
        <v>17</v>
      </c>
      <c r="E30" s="89">
        <f>'Power -v- COr Raw Data (2)'!E30</f>
        <v>1.5622172284624473E-2</v>
      </c>
      <c r="F30" s="90">
        <f>'Power -v- COr Raw Data (2)'!F30</f>
        <v>8.9030491800538361E-3</v>
      </c>
      <c r="G30" s="91">
        <f>'Power -v- COr Raw Data (2)'!G30</f>
        <v>8.8656631114890135E-3</v>
      </c>
      <c r="H30" s="90"/>
      <c r="I30" s="89">
        <f>'Power -v- COr Raw Data (2)'!I30</f>
        <v>1.3461276384409013E-2</v>
      </c>
      <c r="J30" s="90">
        <f>'Power -v- COr Raw Data (2)'!J30</f>
        <v>1.6442967868802897E-2</v>
      </c>
      <c r="K30" s="91">
        <f>'Power -v- COr Raw Data (2)'!K30</f>
        <v>1.38723284739627E-2</v>
      </c>
      <c r="L30" s="89">
        <f>'Power -v- COr Raw Data (2)'!L30</f>
        <v>1.1130294858722441E-2</v>
      </c>
      <c r="M30" s="92">
        <f>'Power -v- COr Raw Data (2)'!M30</f>
        <v>3.8901248741559551E-3</v>
      </c>
      <c r="N30" s="93">
        <f>'Power -v- COr Raw Data (2)'!N30</f>
        <v>0.34950780042519664</v>
      </c>
      <c r="O30" s="89">
        <f>'Power -v- COr Raw Data (2)'!O30</f>
        <v>1.4592190909058203E-2</v>
      </c>
      <c r="P30" s="92">
        <f>'Power -v- COr Raw Data (2)'!P30</f>
        <v>1.6159432140774538E-3</v>
      </c>
      <c r="Q30" s="93">
        <f>'Power -v- COr Raw Data (2)'!Q30</f>
        <v>0.1107402736263782</v>
      </c>
      <c r="S30" s="1" t="s">
        <v>85</v>
      </c>
      <c r="T30" s="124" t="str">
        <f t="shared" si="18"/>
        <v>Low Power</v>
      </c>
      <c r="U30" s="126">
        <f>'Power -v- COr Raw Data (2)'!U30</f>
        <v>2.48742728107172</v>
      </c>
      <c r="V30" s="126">
        <f>'Power -v- COr Raw Data (2)'!V30</f>
        <v>1.0377164422014189</v>
      </c>
      <c r="W30" s="126">
        <f>'Power -v- COr Raw Data (2)'!W30</f>
        <v>1.0179688955370287</v>
      </c>
      <c r="X30" s="126"/>
      <c r="Y30" s="126">
        <f>'Power -v- COr Raw Data (2)'!Y30</f>
        <v>15.043959733778248</v>
      </c>
      <c r="Z30" s="127">
        <f>'Power -v- COr Raw Data (2)'!Z30</f>
        <v>2.7336574609333542</v>
      </c>
      <c r="AA30" s="89">
        <f>'Power -v- COr Raw Data (2)'!AA30</f>
        <v>1.5143708729367227E-2</v>
      </c>
      <c r="AB30" s="92">
        <f>'Power -v- COr Raw Data (2)'!AB30</f>
        <v>6.8810201349279176E-3</v>
      </c>
      <c r="AC30" s="131">
        <f>'Power -v- COr Raw Data (2)'!AC30</f>
        <v>0.45438143706396011</v>
      </c>
      <c r="AD30" s="89">
        <f>'Power -v- COr Raw Data (2)'!AD30</f>
        <v>0.1219345059832999</v>
      </c>
      <c r="AE30" s="92">
        <f>'Power -v- COr Raw Data (2)'!AE30</f>
        <v>1.6159432140774538E-3</v>
      </c>
      <c r="AF30" s="131">
        <f>AE30/AD30</f>
        <v>1.3252550629915807E-2</v>
      </c>
      <c r="AH30" s="115" t="str">
        <f>S30</f>
        <v>Paraffin 3</v>
      </c>
      <c r="AI30" s="124" t="str">
        <f t="shared" si="1"/>
        <v>Low Power</v>
      </c>
      <c r="AJ30" s="144">
        <f t="shared" ref="AJ30:AO30" si="20">VLOOKUP(U30,$AQ$4:$AR$9,2, TRUE)</f>
        <v>5</v>
      </c>
      <c r="AK30" s="144">
        <f t="shared" si="20"/>
        <v>5</v>
      </c>
      <c r="AL30" s="144">
        <f t="shared" si="20"/>
        <v>5</v>
      </c>
      <c r="AM30" s="144">
        <f t="shared" si="20"/>
        <v>5</v>
      </c>
      <c r="AN30" s="144">
        <f t="shared" si="20"/>
        <v>1</v>
      </c>
      <c r="AO30" s="146">
        <f t="shared" si="20"/>
        <v>5</v>
      </c>
    </row>
    <row r="31" spans="2:41" ht="15.75" thickBot="1" x14ac:dyDescent="0.3">
      <c r="B31" s="2"/>
      <c r="C31" s="81"/>
      <c r="D31" s="52"/>
      <c r="E31" s="82"/>
      <c r="F31" s="83"/>
      <c r="G31" s="84"/>
      <c r="H31" s="83"/>
      <c r="I31" s="82"/>
      <c r="J31" s="83"/>
      <c r="K31" s="84"/>
      <c r="L31" s="82"/>
      <c r="M31" s="85"/>
      <c r="N31" s="86"/>
      <c r="O31" s="82"/>
      <c r="P31" s="85"/>
      <c r="Q31" s="86"/>
      <c r="T31" s="134"/>
      <c r="U31" s="135"/>
      <c r="V31" s="135"/>
      <c r="W31" s="135"/>
      <c r="X31" s="135"/>
      <c r="Y31" s="135"/>
      <c r="Z31" s="135"/>
      <c r="AA31" s="136"/>
      <c r="AB31" s="128"/>
      <c r="AC31" s="128"/>
      <c r="AD31" s="136"/>
      <c r="AE31" s="128"/>
      <c r="AF31" s="137"/>
      <c r="AH31" s="115"/>
      <c r="AI31" s="12"/>
      <c r="AJ31" s="147"/>
      <c r="AK31" s="148"/>
      <c r="AL31" s="148"/>
      <c r="AM31" s="148"/>
      <c r="AN31" s="148"/>
      <c r="AO31" s="149"/>
    </row>
    <row r="32" spans="2:41" ht="15.75" thickBot="1" x14ac:dyDescent="0.3">
      <c r="B32" s="2" t="s">
        <v>35</v>
      </c>
      <c r="C32" s="74"/>
      <c r="D32" s="75" t="s">
        <v>15</v>
      </c>
      <c r="E32" s="76">
        <f>'Power -v- COr Raw Data (2)'!E32</f>
        <v>3.554455428068231E-2</v>
      </c>
      <c r="F32" s="77">
        <f>'Power -v- COr Raw Data (2)'!F32</f>
        <v>5.2203005237905893E-2</v>
      </c>
      <c r="G32" s="78">
        <f>'Power -v- COr Raw Data (2)'!G32</f>
        <v>5.0137146665599257E-2</v>
      </c>
      <c r="H32" s="77"/>
      <c r="I32" s="76">
        <f>'Power -v- COr Raw Data (2)'!I32</f>
        <v>4.2220950059931421E-2</v>
      </c>
      <c r="J32" s="77">
        <f>'Power -v- COr Raw Data (2)'!J32</f>
        <v>4.7136371441096704E-2</v>
      </c>
      <c r="K32" s="78">
        <f>'Power -v- COr Raw Data (2)'!K32</f>
        <v>5.5597680725515602E-2</v>
      </c>
      <c r="L32" s="76">
        <f>'Power -v- COr Raw Data (2)'!L32</f>
        <v>4.5961568728062487E-2</v>
      </c>
      <c r="M32" s="79">
        <f>'Power -v- COr Raw Data (2)'!M32</f>
        <v>9.0803405997731505E-3</v>
      </c>
      <c r="N32" s="80">
        <f>'Power -v- COr Raw Data (2)'!N32</f>
        <v>0.19756376579524842</v>
      </c>
      <c r="O32" s="76">
        <f>'Power -v- COr Raw Data (2)'!O32</f>
        <v>4.8318334075514578E-2</v>
      </c>
      <c r="P32" s="79">
        <f>'Power -v- COr Raw Data (2)'!P32</f>
        <v>6.7662402837000311E-3</v>
      </c>
      <c r="Q32" s="80">
        <f>'Power -v- COr Raw Data (2)'!Q32</f>
        <v>0.14003463515785489</v>
      </c>
      <c r="S32" s="1" t="s">
        <v>86</v>
      </c>
      <c r="T32" s="122" t="str">
        <f t="shared" ref="T32:T34" si="21">D32</f>
        <v>High Power</v>
      </c>
      <c r="U32" s="116">
        <f>'Power -v- COr Raw Data (2)'!U32</f>
        <v>5.5707281170307885</v>
      </c>
      <c r="V32" s="116">
        <f>'Power -v- COr Raw Data (2)'!V32</f>
        <v>7.9640206511103564</v>
      </c>
      <c r="W32" s="116">
        <f>'Power -v- COr Raw Data (2)'!W32</f>
        <v>7.9752410781839282</v>
      </c>
      <c r="X32" s="116"/>
      <c r="Y32" s="116">
        <f>'Power -v- COr Raw Data (2)'!Y32</f>
        <v>6.2226720594394225</v>
      </c>
      <c r="Z32" s="125">
        <f>'Power -v- COr Raw Data (2)'!Z32</f>
        <v>7.4487851097833264</v>
      </c>
      <c r="AA32" s="76">
        <f>'Power -v- COr Raw Data (2)'!AA32</f>
        <v>7.1699966154416914E-2</v>
      </c>
      <c r="AB32" s="79">
        <f>'Power -v- COr Raw Data (2)'!AB32</f>
        <v>1.1308628776301802E-2</v>
      </c>
      <c r="AC32" s="129">
        <f>'Power -v- COr Raw Data (2)'!AC32</f>
        <v>0.15772153576679421</v>
      </c>
      <c r="AD32" s="76">
        <f>'Power -v- COr Raw Data (2)'!AD32</f>
        <v>6.0014815510664316E-2</v>
      </c>
      <c r="AE32" s="79">
        <f>'Power -v- COr Raw Data (2)'!AE32</f>
        <v>6.7662402837000311E-3</v>
      </c>
      <c r="AF32" s="129">
        <f>AE32/AD32</f>
        <v>0.11274283235108347</v>
      </c>
      <c r="AH32" s="115" t="str">
        <f>S32</f>
        <v>Paraffin 4</v>
      </c>
      <c r="AI32" s="122" t="str">
        <f t="shared" si="1"/>
        <v>High Power</v>
      </c>
      <c r="AJ32" s="144">
        <f>VLOOKUP(U32,$AQ$4:$AR$9,2, TRUE)</f>
        <v>3</v>
      </c>
      <c r="AK32" s="144">
        <f t="shared" ref="AK32:AO33" si="22">VLOOKUP(V32,$AQ$4:$AR$9,2)</f>
        <v>2</v>
      </c>
      <c r="AL32" s="144">
        <f t="shared" si="22"/>
        <v>2</v>
      </c>
      <c r="AM32" s="144">
        <f t="shared" si="22"/>
        <v>5</v>
      </c>
      <c r="AN32" s="144">
        <f t="shared" si="22"/>
        <v>3</v>
      </c>
      <c r="AO32" s="145">
        <f t="shared" si="22"/>
        <v>2</v>
      </c>
    </row>
    <row r="33" spans="2:41" ht="15.75" thickBot="1" x14ac:dyDescent="0.3">
      <c r="B33" s="2" t="s">
        <v>35</v>
      </c>
      <c r="C33" s="81"/>
      <c r="D33" s="52" t="s">
        <v>16</v>
      </c>
      <c r="E33" s="82">
        <f>'Power -v- COr Raw Data (2)'!E33</f>
        <v>6.5128374503644684E-2</v>
      </c>
      <c r="F33" s="83">
        <f>'Power -v- COr Raw Data (2)'!F33</f>
        <v>9.8461850407507309E-2</v>
      </c>
      <c r="G33" s="84">
        <f>'Power -v- COr Raw Data (2)'!G33</f>
        <v>9.6834933932771414E-2</v>
      </c>
      <c r="H33" s="83"/>
      <c r="I33" s="82">
        <f>'Power -v- COr Raw Data (2)'!I33</f>
        <v>5.9622276046244503E-2</v>
      </c>
      <c r="J33" s="83">
        <f>'Power -v- COr Raw Data (2)'!J33</f>
        <v>6.2270024359916618E-2</v>
      </c>
      <c r="K33" s="84">
        <f>'Power -v- COr Raw Data (2)'!K33</f>
        <v>0.11377032216771903</v>
      </c>
      <c r="L33" s="82">
        <f>'Power -v- COr Raw Data (2)'!L33</f>
        <v>8.6808386281307812E-2</v>
      </c>
      <c r="M33" s="85">
        <f>'Power -v- COr Raw Data (2)'!M33</f>
        <v>1.8793054496639119E-2</v>
      </c>
      <c r="N33" s="86">
        <f>'Power -v- COr Raw Data (2)'!N33</f>
        <v>0.21648892810585249</v>
      </c>
      <c r="O33" s="82">
        <f>'Power -v- COr Raw Data (2)'!O33</f>
        <v>7.8554207524626718E-2</v>
      </c>
      <c r="P33" s="85">
        <f>'Power -v- COr Raw Data (2)'!P33</f>
        <v>3.0526770066610448E-2</v>
      </c>
      <c r="Q33" s="86">
        <f>'Power -v- COr Raw Data (2)'!Q33</f>
        <v>0.38860770197497463</v>
      </c>
      <c r="S33" s="1" t="s">
        <v>86</v>
      </c>
      <c r="T33" s="123" t="str">
        <f t="shared" si="21"/>
        <v>Medium Power</v>
      </c>
      <c r="U33" s="116">
        <f>'Power -v- COr Raw Data (2)'!U33</f>
        <v>18.08574653640521</v>
      </c>
      <c r="V33" s="116">
        <f>'Power -v- COr Raw Data (2)'!V33</f>
        <v>19.810191972709436</v>
      </c>
      <c r="W33" s="116">
        <f>'Power -v- COr Raw Data (2)'!W33</f>
        <v>23.359532389785834</v>
      </c>
      <c r="X33" s="116"/>
      <c r="Y33" s="116">
        <f>'Power -v- COr Raw Data (2)'!Y33</f>
        <v>10.140616536668389</v>
      </c>
      <c r="Z33" s="125">
        <f>'Power -v- COr Raw Data (2)'!Z33</f>
        <v>22.842428043145777</v>
      </c>
      <c r="AA33" s="82">
        <f>'Power -v- COr Raw Data (2)'!AA33</f>
        <v>0.20418490299633493</v>
      </c>
      <c r="AB33" s="85">
        <f>'Power -v- COr Raw Data (2)'!AB33</f>
        <v>2.1955598295550178E-2</v>
      </c>
      <c r="AC33" s="130">
        <f>'Power -v- COr Raw Data (2)'!AC33</f>
        <v>0.10752801981615788</v>
      </c>
      <c r="AD33" s="82">
        <f>'Power -v- COr Raw Data (2)'!AD33</f>
        <v>0.11254057840797593</v>
      </c>
      <c r="AE33" s="85">
        <f>'Power -v- COr Raw Data (2)'!AE33</f>
        <v>3.0526770066610448E-2</v>
      </c>
      <c r="AF33" s="130">
        <f>AE33/AD33</f>
        <v>0.27125122776556626</v>
      </c>
      <c r="AH33" s="115" t="str">
        <f>S33</f>
        <v>Paraffin 4</v>
      </c>
      <c r="AI33" s="123" t="str">
        <f t="shared" si="1"/>
        <v>Medium Power</v>
      </c>
      <c r="AJ33" s="144">
        <f>VLOOKUP(U33,$AQ$4:$AR$9,2)</f>
        <v>1</v>
      </c>
      <c r="AK33" s="144">
        <f t="shared" si="22"/>
        <v>0</v>
      </c>
      <c r="AL33" s="144">
        <f t="shared" si="22"/>
        <v>0</v>
      </c>
      <c r="AM33" s="144">
        <f t="shared" si="22"/>
        <v>5</v>
      </c>
      <c r="AN33" s="144">
        <f t="shared" si="22"/>
        <v>2</v>
      </c>
      <c r="AO33" s="145">
        <f t="shared" si="22"/>
        <v>0</v>
      </c>
    </row>
    <row r="34" spans="2:41" ht="15.75" thickBot="1" x14ac:dyDescent="0.3">
      <c r="B34" s="2" t="s">
        <v>35</v>
      </c>
      <c r="C34" s="87"/>
      <c r="D34" s="88" t="s">
        <v>17</v>
      </c>
      <c r="E34" s="89">
        <f>'Power -v- COr Raw Data (2)'!E34</f>
        <v>6.0560283092722447E-3</v>
      </c>
      <c r="F34" s="90">
        <f>'Power -v- COr Raw Data (2)'!F34</f>
        <v>6.2482120147006777E-2</v>
      </c>
      <c r="G34" s="91">
        <f>'Power -v- COr Raw Data (2)'!G34</f>
        <v>6.3646679100234305E-2</v>
      </c>
      <c r="H34" s="90">
        <f>'Power -v- COr Raw Data (2)'!H34</f>
        <v>0</v>
      </c>
      <c r="I34" s="89">
        <f>'Power -v- COr Raw Data (2)'!I34</f>
        <v>6.2591630161763764E-2</v>
      </c>
      <c r="J34" s="90">
        <f>'Power -v- COr Raw Data (2)'!J34</f>
        <v>0.1087857900126158</v>
      </c>
      <c r="K34" s="91">
        <f>'Power -v- COr Raw Data (2)'!K34</f>
        <v>0.19799813966163463</v>
      </c>
      <c r="L34" s="89">
        <f>'Power -v- COr Raw Data (2)'!L34</f>
        <v>4.4061609185504447E-2</v>
      </c>
      <c r="M34" s="92">
        <f>'Power -v- COr Raw Data (2)'!M34</f>
        <v>3.2918948687553115E-2</v>
      </c>
      <c r="N34" s="93">
        <f>'Power -v- COr Raw Data (2)'!N34</f>
        <v>0.7471118122118634</v>
      </c>
      <c r="O34" s="89">
        <f>'Power -v- COr Raw Data (2)'!O34</f>
        <v>0.12312518661200474</v>
      </c>
      <c r="P34" s="92">
        <f>'Power -v- COr Raw Data (2)'!P34</f>
        <v>6.8832727861538212E-2</v>
      </c>
      <c r="Q34" s="93">
        <f>'Power -v- COr Raw Data (2)'!Q34</f>
        <v>0.55904668862306528</v>
      </c>
      <c r="S34" s="1" t="s">
        <v>86</v>
      </c>
      <c r="T34" s="124" t="str">
        <f t="shared" si="21"/>
        <v>Low Power</v>
      </c>
      <c r="U34" s="126">
        <f>'Power -v- COr Raw Data (2)'!U34</f>
        <v>4.7084472488210656</v>
      </c>
      <c r="V34" s="126">
        <f>'Power -v- COr Raw Data (2)'!V34</f>
        <v>18.004707740457796</v>
      </c>
      <c r="W34" s="126">
        <f>'Power -v- COr Raw Data (2)'!W34</f>
        <v>16.829598944168122</v>
      </c>
      <c r="X34" s="126">
        <f>'Power -v- COr Raw Data (2)'!X34</f>
        <v>37.03136117952063</v>
      </c>
      <c r="Y34" s="126">
        <f>'Power -v- COr Raw Data (2)'!Y34</f>
        <v>25.822934045401002</v>
      </c>
      <c r="Z34" s="127">
        <f>'Power -v- COr Raw Data (2)'!Z34</f>
        <v>74.245482519222307</v>
      </c>
      <c r="AA34" s="89">
        <f>'Power -v- COr Raw Data (2)'!AA34</f>
        <v>0.13180917977815662</v>
      </c>
      <c r="AB34" s="92">
        <f>'Power -v- COr Raw Data (2)'!AB34</f>
        <v>6.0101187099220146E-2</v>
      </c>
      <c r="AC34" s="131">
        <f>'Power -v- COr Raw Data (2)'!AC34</f>
        <v>0.45597117894500472</v>
      </c>
      <c r="AD34" s="89">
        <f>'Power -v- COr Raw Data (2)'!AD34</f>
        <v>0.31427147612460815</v>
      </c>
      <c r="AE34" s="92">
        <f>'Power -v- COr Raw Data (2)'!AE34</f>
        <v>6.8832727861538212E-2</v>
      </c>
      <c r="AF34" s="131">
        <f>AE34/AD34</f>
        <v>0.21902314747217511</v>
      </c>
      <c r="AH34" s="115" t="str">
        <f>S34</f>
        <v>Paraffin 4</v>
      </c>
      <c r="AI34" s="124" t="str">
        <f t="shared" si="1"/>
        <v>Low Power</v>
      </c>
      <c r="AJ34" s="150">
        <f t="shared" ref="AJ34:AO34" si="23">VLOOKUP(U34,$AQ$4:$AR$9,2, TRUE)</f>
        <v>3</v>
      </c>
      <c r="AK34" s="150">
        <f t="shared" si="23"/>
        <v>1</v>
      </c>
      <c r="AL34" s="150">
        <f t="shared" si="23"/>
        <v>1</v>
      </c>
      <c r="AM34" s="150">
        <f t="shared" si="23"/>
        <v>0</v>
      </c>
      <c r="AN34" s="150">
        <f t="shared" si="23"/>
        <v>0</v>
      </c>
      <c r="AO34" s="146">
        <f t="shared" si="23"/>
        <v>0</v>
      </c>
    </row>
    <row r="36" spans="2:41" x14ac:dyDescent="0.25">
      <c r="T36" s="107" t="s">
        <v>68</v>
      </c>
      <c r="U36" s="107" t="s">
        <v>72</v>
      </c>
      <c r="Z36" s="2"/>
      <c r="AA36" s="2"/>
      <c r="AB36" s="2"/>
      <c r="AC36" s="2"/>
      <c r="AD36" s="2"/>
    </row>
    <row r="37" spans="2:41" x14ac:dyDescent="0.25">
      <c r="C37" s="1" t="s">
        <v>64</v>
      </c>
      <c r="T37" s="1" t="s">
        <v>69</v>
      </c>
      <c r="U37" s="113">
        <f>24/46</f>
        <v>0.52173913043478259</v>
      </c>
      <c r="V37" s="115" t="s">
        <v>76</v>
      </c>
      <c r="Z37" s="2"/>
      <c r="AA37" s="83"/>
      <c r="AB37" s="85"/>
      <c r="AC37" s="85"/>
      <c r="AD37" s="2"/>
    </row>
    <row r="38" spans="2:41" ht="15.75" thickBot="1" x14ac:dyDescent="0.3">
      <c r="C38" s="83">
        <v>1E-4</v>
      </c>
      <c r="D38" s="1" t="s">
        <v>65</v>
      </c>
      <c r="I38" s="83">
        <v>1.95E-2</v>
      </c>
      <c r="R38" s="1" t="s">
        <v>45</v>
      </c>
      <c r="T38" s="1" t="s">
        <v>70</v>
      </c>
      <c r="U38" s="111">
        <f>6/46</f>
        <v>0.13043478260869565</v>
      </c>
      <c r="Z38" s="2"/>
      <c r="AA38" s="83"/>
      <c r="AB38" s="85"/>
      <c r="AC38" s="85"/>
      <c r="AD38" s="2"/>
    </row>
    <row r="39" spans="2:41" x14ac:dyDescent="0.25">
      <c r="C39" s="83">
        <v>1.9900000000000001E-2</v>
      </c>
      <c r="D39" s="1" t="s">
        <v>66</v>
      </c>
      <c r="I39" s="83">
        <v>0.02</v>
      </c>
      <c r="R39" s="118">
        <v>2.4239664029236302E-2</v>
      </c>
      <c r="T39" s="1" t="s">
        <v>71</v>
      </c>
      <c r="U39" s="1">
        <v>26.7</v>
      </c>
      <c r="V39" s="1" t="s">
        <v>75</v>
      </c>
      <c r="Z39" s="2"/>
      <c r="AA39" s="83"/>
      <c r="AB39" s="85"/>
      <c r="AC39" s="85"/>
      <c r="AD39" s="2"/>
    </row>
    <row r="40" spans="2:41" x14ac:dyDescent="0.25">
      <c r="C40" s="83">
        <v>0.05</v>
      </c>
      <c r="D40" s="1" t="s">
        <v>67</v>
      </c>
      <c r="I40" s="83">
        <v>0.1</v>
      </c>
      <c r="R40" s="119">
        <v>9.9060190631290984E-2</v>
      </c>
      <c r="T40" s="1" t="s">
        <v>73</v>
      </c>
      <c r="U40" s="112">
        <v>37.453180000000003</v>
      </c>
      <c r="V40" s="1" t="s">
        <v>74</v>
      </c>
      <c r="Z40" s="2"/>
      <c r="AA40" s="2"/>
      <c r="AB40" s="2"/>
      <c r="AC40" s="2"/>
      <c r="AD40" s="2"/>
    </row>
    <row r="41" spans="2:41" ht="15.75" thickBot="1" x14ac:dyDescent="0.3">
      <c r="R41" s="120">
        <v>1.3285433037068013E-2</v>
      </c>
      <c r="T41" s="1" t="s">
        <v>87</v>
      </c>
      <c r="U41" s="114">
        <f>U40*U39</f>
        <v>999.99990600000001</v>
      </c>
    </row>
  </sheetData>
  <conditionalFormatting sqref="E4:L34">
    <cfRule type="colorScale" priority="143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O4:O34">
    <cfRule type="colorScale" priority="118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C38:C40">
    <cfRule type="colorScale" priority="80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I38:I40">
    <cfRule type="colorScale" priority="78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A4:AA14 AD4:AD14 AD16:AD18 AA16:AA18 AA20:AA22 AD20:AD22 AD24:AD26 AA24:AA26 AA28:AA30 AD28:AD30 AD32:AD34 AA32:AA34">
    <cfRule type="colorScale" priority="75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7 AD11">
    <cfRule type="colorScale" priority="73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4:AD6">
    <cfRule type="colorScale" priority="72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A8:AA10">
    <cfRule type="colorScale" priority="71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8:AD10">
    <cfRule type="colorScale" priority="70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A12:AA14">
    <cfRule type="colorScale" priority="69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12:AD14">
    <cfRule type="colorScale" priority="68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16:AD18">
    <cfRule type="colorScale" priority="67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A16:AA18">
    <cfRule type="colorScale" priority="66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A20:AA22">
    <cfRule type="colorScale" priority="65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20:AD22">
    <cfRule type="colorScale" priority="64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A24:AA26">
    <cfRule type="colorScale" priority="63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24:AD26">
    <cfRule type="colorScale" priority="62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A28:AA30">
    <cfRule type="colorScale" priority="61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28:AD30">
    <cfRule type="colorScale" priority="60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A32:AA34">
    <cfRule type="colorScale" priority="59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32:AD34">
    <cfRule type="colorScale" priority="58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A37:AA39">
    <cfRule type="colorScale" priority="57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A15 AD15">
    <cfRule type="colorScale" priority="39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15">
    <cfRule type="colorScale" priority="38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19 AA19">
    <cfRule type="colorScale" priority="37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19">
    <cfRule type="colorScale" priority="36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23 AA23">
    <cfRule type="colorScale" priority="35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23">
    <cfRule type="colorScale" priority="34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27 AA27">
    <cfRule type="colorScale" priority="33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27">
    <cfRule type="colorScale" priority="32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31 AA31">
    <cfRule type="colorScale" priority="31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D31">
    <cfRule type="colorScale" priority="30">
      <colorScale>
        <cfvo type="num" val="1.95E-2"/>
        <cfvo type="num" val="0.02"/>
        <cfvo type="num" val="0.1"/>
        <color rgb="FF55ED59"/>
        <color rgb="FFFFEB84"/>
        <color rgb="FFF15959"/>
      </colorScale>
    </cfRule>
  </conditionalFormatting>
  <conditionalFormatting sqref="AJ4:AO6"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J8:AO10">
    <cfRule type="colorScale" priority="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J12:AO14">
    <cfRule type="colorScale" priority="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J16:AO18"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J20:AO22">
    <cfRule type="colorScale" priority="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J24:AO26">
    <cfRule type="colorScale" priority="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J28:AO30"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J32:AO34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J4:AO34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R4:AR9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R4:AR9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K12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J4:AO34 AR4:AR9">
    <cfRule type="colorScale" priority="1">
      <colorScale>
        <cfvo type="min"/>
        <cfvo type="max"/>
        <color rgb="FFFFEF9C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52"/>
  <sheetViews>
    <sheetView workbookViewId="0">
      <selection activeCell="T45" sqref="T45"/>
    </sheetView>
  </sheetViews>
  <sheetFormatPr defaultRowHeight="15" x14ac:dyDescent="0.25"/>
  <sheetData>
    <row r="1" spans="1:18" x14ac:dyDescent="0.25">
      <c r="B1" s="70"/>
      <c r="C1" s="60" t="s">
        <v>36</v>
      </c>
      <c r="D1" s="60" t="s">
        <v>37</v>
      </c>
      <c r="E1" s="60" t="s">
        <v>38</v>
      </c>
      <c r="F1" s="60" t="s">
        <v>31</v>
      </c>
      <c r="G1" s="60" t="s">
        <v>32</v>
      </c>
      <c r="H1" s="60" t="s">
        <v>33</v>
      </c>
      <c r="I1" s="60" t="s">
        <v>34</v>
      </c>
      <c r="J1" s="60" t="s">
        <v>35</v>
      </c>
      <c r="K1" s="60" t="s">
        <v>36</v>
      </c>
      <c r="L1" s="60" t="s">
        <v>37</v>
      </c>
      <c r="M1" s="60" t="s">
        <v>38</v>
      </c>
      <c r="N1" s="60" t="s">
        <v>31</v>
      </c>
      <c r="O1" s="60" t="s">
        <v>32</v>
      </c>
      <c r="P1" s="60" t="s">
        <v>33</v>
      </c>
      <c r="Q1" s="60" t="s">
        <v>34</v>
      </c>
      <c r="R1" s="60" t="s">
        <v>35</v>
      </c>
    </row>
    <row r="2" spans="1:18" x14ac:dyDescent="0.25">
      <c r="B2" s="70"/>
      <c r="C2" s="72" t="s">
        <v>13</v>
      </c>
      <c r="D2" s="72" t="s">
        <v>13</v>
      </c>
      <c r="E2" s="72" t="s">
        <v>13</v>
      </c>
      <c r="F2" s="72" t="s">
        <v>13</v>
      </c>
      <c r="G2" s="72" t="s">
        <v>13</v>
      </c>
      <c r="H2" s="72" t="s">
        <v>13</v>
      </c>
      <c r="I2" s="72" t="s">
        <v>13</v>
      </c>
      <c r="J2" s="72" t="s">
        <v>13</v>
      </c>
      <c r="K2" s="2" t="s">
        <v>46</v>
      </c>
      <c r="L2" s="2" t="s">
        <v>46</v>
      </c>
      <c r="M2" s="2" t="s">
        <v>46</v>
      </c>
      <c r="N2" s="2" t="s">
        <v>46</v>
      </c>
      <c r="O2" s="2" t="s">
        <v>46</v>
      </c>
      <c r="P2" s="2" t="s">
        <v>46</v>
      </c>
      <c r="Q2" s="2" t="s">
        <v>46</v>
      </c>
      <c r="R2" s="2" t="s">
        <v>46</v>
      </c>
    </row>
    <row r="3" spans="1:18" x14ac:dyDescent="0.25">
      <c r="A3" s="70" t="s">
        <v>40</v>
      </c>
      <c r="B3" s="72" t="s">
        <v>20</v>
      </c>
      <c r="C3" s="73">
        <v>1095.0334028895186</v>
      </c>
      <c r="D3" s="73">
        <v>1192.8472224999537</v>
      </c>
      <c r="E3" s="73">
        <v>940.25641022273021</v>
      </c>
      <c r="F3" s="73">
        <v>1393.9729841351375</v>
      </c>
      <c r="G3" s="73">
        <v>1290.2255635664555</v>
      </c>
      <c r="H3" s="73">
        <v>733.33333327124512</v>
      </c>
      <c r="I3" s="73">
        <v>2174.7126428750012</v>
      </c>
      <c r="J3" s="73">
        <v>1083.9907667347809</v>
      </c>
      <c r="K3" s="83">
        <v>6.7125030458113466E-2</v>
      </c>
      <c r="L3" s="83">
        <v>5.4819460482748571E-2</v>
      </c>
      <c r="M3" s="83">
        <v>3.5117889708064925E-2</v>
      </c>
      <c r="N3" s="83">
        <v>4.2779472651177541E-2</v>
      </c>
      <c r="O3" s="83">
        <v>9.5681546975928192E-3</v>
      </c>
      <c r="P3" s="83">
        <v>2.3602615866710752E-3</v>
      </c>
      <c r="Q3" s="83">
        <v>7.7741501363250611E-3</v>
      </c>
      <c r="R3" s="83">
        <v>3.554455428068231E-2</v>
      </c>
    </row>
    <row r="4" spans="1:18" x14ac:dyDescent="0.25">
      <c r="A4" s="70" t="s">
        <v>40</v>
      </c>
      <c r="B4" s="72" t="s">
        <v>20</v>
      </c>
      <c r="C4" s="73">
        <v>1023.2866670079736</v>
      </c>
      <c r="D4" s="73">
        <v>1230.7246381545906</v>
      </c>
      <c r="E4" s="73">
        <v>881.60493813476182</v>
      </c>
      <c r="F4" s="73">
        <v>1262.8846674293129</v>
      </c>
      <c r="G4" s="73">
        <v>1212.8205127770696</v>
      </c>
      <c r="H4" s="73">
        <v>855.08051091531081</v>
      </c>
      <c r="I4" s="73">
        <v>1775.7847537488749</v>
      </c>
      <c r="J4" s="73">
        <v>1030.3158705107962</v>
      </c>
      <c r="K4" s="83">
        <v>5.6276247879770327E-2</v>
      </c>
      <c r="L4" s="83">
        <v>5.622245945171124E-2</v>
      </c>
      <c r="M4" s="83">
        <v>2.618134937397542E-2</v>
      </c>
      <c r="N4" s="83">
        <v>5.448980273711046E-2</v>
      </c>
      <c r="O4" s="83">
        <v>4.4318777744430955E-3</v>
      </c>
      <c r="P4" s="83">
        <v>7.2471398804601641E-4</v>
      </c>
      <c r="Q4" s="83">
        <v>4.0251173482204142E-3</v>
      </c>
      <c r="R4" s="83">
        <v>5.2203005237905893E-2</v>
      </c>
    </row>
    <row r="5" spans="1:18" x14ac:dyDescent="0.25">
      <c r="A5" s="70" t="s">
        <v>40</v>
      </c>
      <c r="B5" s="72" t="s">
        <v>20</v>
      </c>
      <c r="C5" s="73">
        <v>1078.8799596372851</v>
      </c>
      <c r="D5" s="73">
        <v>1277.7931033456864</v>
      </c>
      <c r="E5" s="73">
        <v>903.14102560867502</v>
      </c>
      <c r="F5" s="73">
        <v>1470.9019253094623</v>
      </c>
      <c r="G5" s="73">
        <v>1185.8156026723977</v>
      </c>
      <c r="H5" s="73">
        <v>736.84210522539843</v>
      </c>
      <c r="I5" s="73">
        <v>1961.4457836717481</v>
      </c>
      <c r="J5" s="73">
        <v>987.11828874669266</v>
      </c>
      <c r="K5" s="83">
        <v>5.152924818109015E-2</v>
      </c>
      <c r="L5" s="83">
        <v>5.6063134746419364E-2</v>
      </c>
      <c r="M5" s="83">
        <v>2.7416257022320652E-2</v>
      </c>
      <c r="N5" s="83">
        <v>4.1190735164668521E-2</v>
      </c>
      <c r="O5" s="83">
        <v>7.6376743603102778E-3</v>
      </c>
      <c r="P5" s="83">
        <v>5.6412210989470403E-4</v>
      </c>
      <c r="Q5" s="83">
        <v>6.3956138938501836E-3</v>
      </c>
      <c r="R5" s="83">
        <v>5.0137146665599257E-2</v>
      </c>
    </row>
    <row r="6" spans="1:18" x14ac:dyDescent="0.25">
      <c r="A6" s="70" t="s">
        <v>41</v>
      </c>
      <c r="B6" s="72" t="s">
        <v>20</v>
      </c>
      <c r="C6" s="73">
        <v>1225.50567893172</v>
      </c>
      <c r="D6" s="73">
        <v>1196.9711536826906</v>
      </c>
      <c r="E6" s="73">
        <v>1001.0373443557877</v>
      </c>
      <c r="F6" s="73">
        <v>1288.3179181535941</v>
      </c>
      <c r="G6" s="73">
        <v>1182.0895524524146</v>
      </c>
      <c r="H6" s="73">
        <v>762.12471130328345</v>
      </c>
      <c r="I6" s="73">
        <v>3407.8431366481459</v>
      </c>
      <c r="J6" s="73">
        <v>1045.9370073536531</v>
      </c>
      <c r="K6" s="83">
        <v>5.7054057432888182E-2</v>
      </c>
      <c r="L6" s="83">
        <v>4.4214253900317385E-2</v>
      </c>
      <c r="M6" s="83">
        <v>4.1164563633563356E-2</v>
      </c>
      <c r="N6" s="83">
        <v>5.127889592801585E-2</v>
      </c>
      <c r="O6" s="83">
        <v>7.511894896823434E-3</v>
      </c>
      <c r="P6" s="83">
        <v>5.1346942957994929E-3</v>
      </c>
      <c r="Q6" s="83">
        <v>2.7985833668443937E-3</v>
      </c>
      <c r="R6" s="83">
        <v>4.2220950059931421E-2</v>
      </c>
    </row>
    <row r="7" spans="1:18" x14ac:dyDescent="0.25">
      <c r="A7" s="70" t="s">
        <v>41</v>
      </c>
      <c r="B7" s="72" t="s">
        <v>20</v>
      </c>
      <c r="C7" s="73">
        <v>1010.9504808068098</v>
      </c>
      <c r="D7" s="73">
        <v>1179.4444444616076</v>
      </c>
      <c r="E7" s="73">
        <v>889.31372551455604</v>
      </c>
      <c r="F7" s="73">
        <v>1442.1908736001592</v>
      </c>
      <c r="G7" s="73">
        <v>1196.3133640835385</v>
      </c>
      <c r="H7" s="73">
        <v>767.84313730748352</v>
      </c>
      <c r="I7" s="73">
        <v>3019.6078425996229</v>
      </c>
      <c r="J7" s="73">
        <v>1051.5071366279346</v>
      </c>
      <c r="K7" s="83">
        <v>8.6644148745011973E-2</v>
      </c>
      <c r="L7" s="83">
        <v>5.1080620229357505E-2</v>
      </c>
      <c r="M7" s="83">
        <v>3.3120982552847955E-2</v>
      </c>
      <c r="N7" s="83">
        <v>3.893585013854195E-2</v>
      </c>
      <c r="O7" s="83">
        <v>9.1532316102016162E-3</v>
      </c>
      <c r="P7" s="83">
        <v>5.1461582084937041E-4</v>
      </c>
      <c r="Q7" s="83">
        <v>2.9235101886862578E-3</v>
      </c>
      <c r="R7" s="83">
        <v>4.7136371441096704E-2</v>
      </c>
    </row>
    <row r="8" spans="1:18" x14ac:dyDescent="0.25">
      <c r="A8" s="70" t="s">
        <v>41</v>
      </c>
      <c r="B8" s="72" t="s">
        <v>20</v>
      </c>
      <c r="C8" s="73">
        <v>1043.7735480678937</v>
      </c>
      <c r="D8" s="73">
        <v>1025.0622406203265</v>
      </c>
      <c r="E8" s="73">
        <v>998.50694445897466</v>
      </c>
      <c r="F8" s="73">
        <v>1229.0735985156709</v>
      </c>
      <c r="G8" s="73">
        <v>1198.297872387915</v>
      </c>
      <c r="H8" s="73">
        <v>860.44444452457958</v>
      </c>
      <c r="I8" s="73">
        <v>3149.0196092232563</v>
      </c>
      <c r="J8" s="73">
        <v>1040.245585545309</v>
      </c>
      <c r="K8" s="83">
        <v>8.1508387173823818E-2</v>
      </c>
      <c r="L8" s="83">
        <v>4.6819496984580398E-2</v>
      </c>
      <c r="M8" s="83">
        <v>3.5098624776316915E-2</v>
      </c>
      <c r="N8" s="83">
        <v>7.0321148729049945E-2</v>
      </c>
      <c r="O8" s="83">
        <v>9.5861577103183368E-3</v>
      </c>
      <c r="P8" s="83">
        <v>6.0747910238736753E-4</v>
      </c>
      <c r="Q8" s="83">
        <v>4.5570455238315979E-3</v>
      </c>
      <c r="R8" s="83">
        <v>5.5597680725515602E-2</v>
      </c>
    </row>
    <row r="9" spans="1:18" x14ac:dyDescent="0.25">
      <c r="A9" s="70" t="s">
        <v>40</v>
      </c>
      <c r="B9" t="s">
        <v>21</v>
      </c>
      <c r="C9" s="73">
        <v>782.43096150837744</v>
      </c>
      <c r="D9" s="73"/>
      <c r="E9" s="73">
        <v>546.83333326967352</v>
      </c>
      <c r="F9" s="73">
        <v>988.7027483508175</v>
      </c>
      <c r="G9" s="73">
        <v>1118.6440685205857</v>
      </c>
      <c r="H9" s="73"/>
      <c r="I9" s="73">
        <v>1298.3606559656675</v>
      </c>
      <c r="J9" s="73">
        <v>586.63029706016221</v>
      </c>
      <c r="K9" s="83">
        <v>4.567101764685208E-2</v>
      </c>
      <c r="L9" s="83"/>
      <c r="M9" s="83">
        <v>2.3784820462090094E-2</v>
      </c>
      <c r="N9" s="83">
        <v>9.8391049967924429E-2</v>
      </c>
      <c r="O9" s="83">
        <v>1.3907563152952782E-2</v>
      </c>
      <c r="P9" s="83"/>
      <c r="Q9" s="83">
        <v>3.9280660166592313E-3</v>
      </c>
      <c r="R9" s="83">
        <v>6.5128374503644684E-2</v>
      </c>
    </row>
    <row r="10" spans="1:18" x14ac:dyDescent="0.25">
      <c r="A10" s="70" t="s">
        <v>40</v>
      </c>
      <c r="B10" t="s">
        <v>21</v>
      </c>
      <c r="C10" s="73">
        <v>739.8319425138701</v>
      </c>
      <c r="D10" s="73"/>
      <c r="E10" s="73">
        <v>675.49999992136145</v>
      </c>
      <c r="F10" s="73">
        <v>937.64678688593972</v>
      </c>
      <c r="G10" s="73">
        <v>1199.9999995174055</v>
      </c>
      <c r="H10" s="73"/>
      <c r="I10" s="73">
        <v>1333.3333327971172</v>
      </c>
      <c r="J10" s="73">
        <v>910.28839174872871</v>
      </c>
      <c r="K10" s="83">
        <v>2.9389702118865286E-2</v>
      </c>
      <c r="L10" s="83"/>
      <c r="M10" s="83">
        <v>2.3096812710489169E-2</v>
      </c>
      <c r="N10" s="83">
        <v>0.11205257384439822</v>
      </c>
      <c r="O10" s="83">
        <v>8.5212724353116252E-3</v>
      </c>
      <c r="P10" s="83"/>
      <c r="Q10" s="83">
        <v>7.2878399479662697E-3</v>
      </c>
      <c r="R10" s="83">
        <v>9.8461850407507309E-2</v>
      </c>
    </row>
    <row r="11" spans="1:18" x14ac:dyDescent="0.25">
      <c r="A11" s="70" t="s">
        <v>40</v>
      </c>
      <c r="B11" t="s">
        <v>21</v>
      </c>
      <c r="C11" s="73">
        <v>932.83157969140541</v>
      </c>
      <c r="D11" s="73"/>
      <c r="E11" s="73">
        <v>633.73134319989583</v>
      </c>
      <c r="F11" s="73">
        <v>1303.6228832664874</v>
      </c>
      <c r="G11" s="73">
        <v>1246.6666665215355</v>
      </c>
      <c r="H11" s="73"/>
      <c r="I11" s="73">
        <v>1466.6666664959241</v>
      </c>
      <c r="J11" s="73">
        <v>659.95908442316897</v>
      </c>
      <c r="K11" s="83">
        <v>4.0162626456571766E-2</v>
      </c>
      <c r="L11" s="83"/>
      <c r="M11" s="83">
        <v>2.1298625829489361E-2</v>
      </c>
      <c r="N11" s="83">
        <v>5.898371920301252E-2</v>
      </c>
      <c r="O11" s="83">
        <v>1.3198259000786222E-2</v>
      </c>
      <c r="P11" s="83"/>
      <c r="Q11" s="83">
        <v>5.5029076973723669E-3</v>
      </c>
      <c r="R11" s="83">
        <v>9.6834933932771414E-2</v>
      </c>
    </row>
    <row r="12" spans="1:18" x14ac:dyDescent="0.25">
      <c r="A12" s="70" t="s">
        <v>41</v>
      </c>
      <c r="B12" t="s">
        <v>21</v>
      </c>
      <c r="C12" s="73"/>
      <c r="D12" s="73"/>
      <c r="E12" s="73">
        <v>804.16666657304938</v>
      </c>
      <c r="F12" s="73">
        <v>1199.9256088421678</v>
      </c>
      <c r="G12" s="73">
        <v>1025.2427184419669</v>
      </c>
      <c r="H12" s="73"/>
      <c r="I12" s="73">
        <v>1539.9999998207204</v>
      </c>
      <c r="J12" s="73">
        <v>721.26675914303257</v>
      </c>
      <c r="K12" s="83"/>
      <c r="L12" s="83"/>
      <c r="M12" s="83">
        <v>3.7908298422232915E-2</v>
      </c>
      <c r="N12" s="83">
        <v>5.733656603845632E-2</v>
      </c>
      <c r="O12" s="83">
        <v>1.8396323089830274E-2</v>
      </c>
      <c r="P12" s="83"/>
      <c r="Q12" s="83">
        <v>2.0427693285162852E-3</v>
      </c>
      <c r="R12" s="83">
        <v>5.9622276046244503E-2</v>
      </c>
    </row>
    <row r="13" spans="1:18" x14ac:dyDescent="0.25">
      <c r="A13" s="70" t="s">
        <v>41</v>
      </c>
      <c r="B13" t="s">
        <v>21</v>
      </c>
      <c r="C13" s="73">
        <v>786.29481840529445</v>
      </c>
      <c r="D13" s="73"/>
      <c r="E13" s="73">
        <v>672.24719103585699</v>
      </c>
      <c r="F13" s="73">
        <v>1274.3112404759424</v>
      </c>
      <c r="G13" s="73">
        <v>1040.00000057234</v>
      </c>
      <c r="H13" s="73"/>
      <c r="I13" s="73">
        <v>1066.6666662376938</v>
      </c>
      <c r="J13" s="73">
        <v>953.2742330556905</v>
      </c>
      <c r="K13" s="83">
        <v>5.8535467070360163E-2</v>
      </c>
      <c r="L13" s="83"/>
      <c r="M13" s="83">
        <v>2.2962374224753973E-2</v>
      </c>
      <c r="N13" s="83">
        <v>5.2679078862813221E-2</v>
      </c>
      <c r="O13" s="83">
        <v>1.4518968417627485E-2</v>
      </c>
      <c r="P13" s="83"/>
      <c r="Q13" s="83">
        <v>7.9400069969075976E-3</v>
      </c>
      <c r="R13" s="83">
        <v>6.2270024359916618E-2</v>
      </c>
    </row>
    <row r="14" spans="1:18" x14ac:dyDescent="0.25">
      <c r="A14" s="70" t="s">
        <v>41</v>
      </c>
      <c r="B14" t="s">
        <v>21</v>
      </c>
      <c r="C14" s="73">
        <v>750.55414484141738</v>
      </c>
      <c r="D14" s="73"/>
      <c r="E14" s="73">
        <v>643.33333303375787</v>
      </c>
      <c r="F14" s="73">
        <v>793.39343505733245</v>
      </c>
      <c r="G14" s="73">
        <v>1021.4285711567773</v>
      </c>
      <c r="H14" s="73"/>
      <c r="I14" s="73">
        <v>1466.6666664959241</v>
      </c>
      <c r="J14" s="73">
        <v>776.42245255650153</v>
      </c>
      <c r="K14" s="83">
        <v>5.1988011834239158E-2</v>
      </c>
      <c r="L14" s="83"/>
      <c r="M14" s="83">
        <v>1.5895997369159896E-2</v>
      </c>
      <c r="N14" s="83">
        <v>9.0802672745995003E-2</v>
      </c>
      <c r="O14" s="83">
        <v>2.03266686087238E-2</v>
      </c>
      <c r="P14" s="83"/>
      <c r="Q14" s="83">
        <v>2.5148191607404597E-3</v>
      </c>
      <c r="R14" s="83">
        <v>0.11377032216771903</v>
      </c>
    </row>
    <row r="15" spans="1:18" x14ac:dyDescent="0.25">
      <c r="A15" s="70" t="s">
        <v>40</v>
      </c>
      <c r="B15" t="s">
        <v>22</v>
      </c>
      <c r="C15" s="73">
        <v>214.44404123347374</v>
      </c>
      <c r="D15" s="73">
        <v>304.73684212020044</v>
      </c>
      <c r="E15" s="73">
        <v>105.2727273306617</v>
      </c>
      <c r="F15" s="73">
        <v>465.85347138624184</v>
      </c>
      <c r="G15" s="73">
        <v>1257.1428582195801</v>
      </c>
      <c r="H15" s="73">
        <v>580.21978006538825</v>
      </c>
      <c r="I15" s="73">
        <v>628.57142910979007</v>
      </c>
      <c r="J15" s="73">
        <v>209.51082042044052</v>
      </c>
      <c r="K15" s="83">
        <v>3.1935910116716146E-3</v>
      </c>
      <c r="L15" s="83">
        <v>1.1102658171118983E-2</v>
      </c>
      <c r="M15" s="83">
        <v>2.5227397042612574E-3</v>
      </c>
      <c r="N15" s="83">
        <v>1.944884884191924E-2</v>
      </c>
      <c r="O15" s="83">
        <v>2.1783865991239836E-2</v>
      </c>
      <c r="P15" s="83">
        <v>7.5297005556788129E-4</v>
      </c>
      <c r="Q15" s="83">
        <v>1.5622172284624473E-2</v>
      </c>
      <c r="R15" s="83">
        <v>6.0560283092722447E-3</v>
      </c>
    </row>
    <row r="16" spans="1:18" x14ac:dyDescent="0.25">
      <c r="A16" s="70" t="s">
        <v>40</v>
      </c>
      <c r="B16" t="s">
        <v>22</v>
      </c>
      <c r="C16" s="73">
        <v>245.63590174532993</v>
      </c>
      <c r="D16" s="73">
        <v>280.72727288176452</v>
      </c>
      <c r="E16" s="73">
        <v>214.44444449437367</v>
      </c>
      <c r="F16" s="73">
        <v>570.33501142908563</v>
      </c>
      <c r="G16" s="73">
        <v>1140.7407410063402</v>
      </c>
      <c r="H16" s="73">
        <v>488.88888900271718</v>
      </c>
      <c r="I16" s="73">
        <v>926.31578951908944</v>
      </c>
      <c r="J16" s="73">
        <v>239.98512149413321</v>
      </c>
      <c r="K16" s="83">
        <v>3.0466264985152848E-3</v>
      </c>
      <c r="L16" s="83">
        <v>9.8426131277028692E-3</v>
      </c>
      <c r="M16" s="83">
        <v>2.2071810525699717E-3</v>
      </c>
      <c r="N16" s="83">
        <v>2.8831818254223375E-3</v>
      </c>
      <c r="O16" s="83">
        <v>1.8866172636240346E-2</v>
      </c>
      <c r="P16" s="83">
        <v>2.6350529755724242E-3</v>
      </c>
      <c r="Q16" s="83">
        <v>8.9030491800538361E-3</v>
      </c>
      <c r="R16" s="83">
        <v>6.2482120147006777E-2</v>
      </c>
    </row>
    <row r="17" spans="1:18" x14ac:dyDescent="0.25">
      <c r="A17" s="70" t="s">
        <v>40</v>
      </c>
      <c r="B17" t="s">
        <v>22</v>
      </c>
      <c r="C17" s="73">
        <v>379.10643011340619</v>
      </c>
      <c r="D17" s="73">
        <v>319.72891569000603</v>
      </c>
      <c r="E17" s="73">
        <v>178.7037035372729</v>
      </c>
      <c r="F17" s="73">
        <v>649.14008322872587</v>
      </c>
      <c r="G17" s="73">
        <v>1178.5714282578199</v>
      </c>
      <c r="H17" s="73">
        <v>465.88235291565371</v>
      </c>
      <c r="I17" s="73">
        <v>959.9999994310466</v>
      </c>
      <c r="J17" s="73">
        <v>354.81671225933235</v>
      </c>
      <c r="K17" s="83">
        <v>2.6668917386067801E-3</v>
      </c>
      <c r="L17" s="83">
        <v>1.3021874001121448E-2</v>
      </c>
      <c r="M17" s="83">
        <v>4.4437623014626287E-3</v>
      </c>
      <c r="N17" s="83">
        <v>5.5474164515249308E-2</v>
      </c>
      <c r="O17" s="83">
        <v>2.0473147610725783E-2</v>
      </c>
      <c r="P17" s="83">
        <v>4.4154111525017336E-3</v>
      </c>
      <c r="Q17" s="83">
        <v>8.8656631114890135E-3</v>
      </c>
      <c r="R17" s="83">
        <v>6.3646679100234305E-2</v>
      </c>
    </row>
    <row r="18" spans="1:18" x14ac:dyDescent="0.25">
      <c r="A18" s="70" t="s">
        <v>41</v>
      </c>
      <c r="B18" t="s">
        <v>22</v>
      </c>
      <c r="C18" s="73">
        <v>454.71118708494294</v>
      </c>
      <c r="D18" s="73">
        <v>290.82191782027752</v>
      </c>
      <c r="E18" s="73">
        <v>203.15789474680028</v>
      </c>
      <c r="F18" s="73">
        <v>908.33078319969627</v>
      </c>
      <c r="G18" s="73">
        <v>1037.7358495717488</v>
      </c>
      <c r="H18" s="73">
        <v>410.66666670491298</v>
      </c>
      <c r="I18" s="73">
        <v>219.99999997438863</v>
      </c>
      <c r="J18" s="73">
        <v>325.90572081662384</v>
      </c>
      <c r="K18" s="83">
        <v>1.5639290610627805E-2</v>
      </c>
      <c r="L18" s="83">
        <v>1.0767129233752705E-2</v>
      </c>
      <c r="M18" s="83">
        <v>2.8153691649847714E-3</v>
      </c>
      <c r="N18" s="83">
        <v>5.1987854374065175E-2</v>
      </c>
      <c r="O18" s="83">
        <v>2.8281354026204304E-2</v>
      </c>
      <c r="P18" s="83">
        <v>1.8941273264342499E-3</v>
      </c>
      <c r="Q18" s="83">
        <v>1.3461276384409013E-2</v>
      </c>
      <c r="R18" s="83">
        <v>6.2591630161763764E-2</v>
      </c>
    </row>
    <row r="19" spans="1:18" x14ac:dyDescent="0.25">
      <c r="A19" s="70" t="s">
        <v>41</v>
      </c>
      <c r="B19" t="s">
        <v>22</v>
      </c>
      <c r="C19" s="73">
        <v>379.67141750928459</v>
      </c>
      <c r="D19" s="73">
        <v>349.73154361541708</v>
      </c>
      <c r="E19" s="73">
        <v>381.86314920567662</v>
      </c>
      <c r="F19" s="73">
        <v>949.58141681557333</v>
      </c>
      <c r="G19" s="73">
        <v>1026.6666665471469</v>
      </c>
      <c r="H19" s="73">
        <v>413.14553996165131</v>
      </c>
      <c r="I19" s="73">
        <v>306.97674423258746</v>
      </c>
      <c r="J19" s="73">
        <v>745.71647934908128</v>
      </c>
      <c r="K19" s="83">
        <v>1.9994793007682811E-3</v>
      </c>
      <c r="L19" s="83">
        <v>1.1703323207359567E-2</v>
      </c>
      <c r="M19" s="83">
        <v>2.2220277556256668E-3</v>
      </c>
      <c r="N19" s="83">
        <v>0.1138536061137929</v>
      </c>
      <c r="O19" s="83">
        <v>2.8655377923235661E-2</v>
      </c>
      <c r="P19" s="83">
        <v>4.5972741740206869E-3</v>
      </c>
      <c r="Q19" s="83">
        <v>1.6442967868802897E-2</v>
      </c>
      <c r="R19" s="83">
        <v>0.1087857900126158</v>
      </c>
    </row>
    <row r="20" spans="1:18" x14ac:dyDescent="0.25">
      <c r="A20" s="70" t="s">
        <v>41</v>
      </c>
      <c r="B20" t="s">
        <v>22</v>
      </c>
      <c r="C20" s="73">
        <v>201.64141197337418</v>
      </c>
      <c r="D20" s="73">
        <v>332.7586208072056</v>
      </c>
      <c r="E20" s="73">
        <v>286.38709684732612</v>
      </c>
      <c r="F20" s="73">
        <v>671.144831414176</v>
      </c>
      <c r="G20" s="73">
        <v>586.66666659836972</v>
      </c>
      <c r="H20" s="73">
        <v>537.77777752735551</v>
      </c>
      <c r="I20" s="73">
        <v>239.99999985776165</v>
      </c>
      <c r="J20" s="73">
        <v>799.95040589478356</v>
      </c>
      <c r="K20" s="83">
        <v>1.0896626691355486E-2</v>
      </c>
      <c r="L20" s="83">
        <v>1.2774860415249001E-2</v>
      </c>
      <c r="M20" s="83">
        <v>3.9238290014576909E-3</v>
      </c>
      <c r="N20" s="83">
        <v>6.0087037018995003E-2</v>
      </c>
      <c r="O20" s="83">
        <v>2.8601705448679519E-2</v>
      </c>
      <c r="P20" s="83">
        <v>1.4060845137119009E-4</v>
      </c>
      <c r="Q20" s="83">
        <v>1.38723284739627E-2</v>
      </c>
      <c r="R20" s="83">
        <v>0.19799813966163463</v>
      </c>
    </row>
    <row r="27" spans="1:18" x14ac:dyDescent="0.25">
      <c r="A27" s="70"/>
      <c r="B27" s="72"/>
      <c r="C27" s="73"/>
      <c r="D27" s="73"/>
      <c r="E27" s="73"/>
      <c r="F27" s="73"/>
      <c r="G27" s="73"/>
      <c r="H27" s="73"/>
      <c r="I27" s="73"/>
      <c r="J27" s="73"/>
      <c r="K27" s="40"/>
      <c r="L27" s="40"/>
      <c r="M27" s="40"/>
      <c r="N27" s="40"/>
      <c r="O27" s="40"/>
      <c r="P27" s="40"/>
      <c r="Q27" s="40"/>
      <c r="R27" s="40"/>
    </row>
    <row r="28" spans="1:18" x14ac:dyDescent="0.25">
      <c r="A28" s="70"/>
      <c r="B28" s="72"/>
      <c r="C28" s="73"/>
      <c r="D28" s="73"/>
      <c r="E28" s="73"/>
      <c r="F28" s="73"/>
      <c r="G28" s="73"/>
      <c r="H28" s="73"/>
      <c r="I28" s="73"/>
      <c r="J28" s="73"/>
      <c r="K28" s="40"/>
      <c r="L28" s="40"/>
      <c r="M28" s="40"/>
      <c r="N28" s="40"/>
      <c r="O28" s="40"/>
      <c r="P28" s="40"/>
      <c r="Q28" s="40"/>
      <c r="R28" s="40"/>
    </row>
    <row r="29" spans="1:18" x14ac:dyDescent="0.25">
      <c r="A29" s="70"/>
      <c r="B29" s="72"/>
      <c r="C29" s="73"/>
      <c r="D29" s="73"/>
      <c r="E29" s="73"/>
      <c r="F29" s="73"/>
      <c r="G29" s="73"/>
      <c r="H29" s="73"/>
      <c r="I29" s="73"/>
      <c r="J29" s="73"/>
      <c r="K29" s="40"/>
      <c r="L29" s="40"/>
      <c r="M29" s="40"/>
      <c r="N29" s="40"/>
      <c r="O29" s="40"/>
      <c r="P29" s="40"/>
      <c r="Q29" s="40"/>
      <c r="R29" s="40"/>
    </row>
    <row r="30" spans="1:18" x14ac:dyDescent="0.25">
      <c r="A30" s="70"/>
      <c r="B30" s="72"/>
      <c r="C30" s="73"/>
      <c r="D30" s="73"/>
      <c r="E30" s="73"/>
      <c r="F30" s="73"/>
      <c r="G30" s="73"/>
      <c r="H30" s="73"/>
      <c r="I30" s="73"/>
      <c r="J30" s="73"/>
      <c r="K30" s="40"/>
      <c r="L30" s="40"/>
      <c r="M30" s="40"/>
      <c r="N30" s="40"/>
      <c r="O30" s="40"/>
      <c r="P30" s="40"/>
      <c r="Q30" s="40"/>
      <c r="R30" s="40"/>
    </row>
    <row r="31" spans="1:18" x14ac:dyDescent="0.25">
      <c r="A31" s="70"/>
      <c r="B31" s="72"/>
      <c r="C31" s="73"/>
      <c r="D31" s="73"/>
      <c r="E31" s="73"/>
      <c r="F31" s="73"/>
      <c r="G31" s="73"/>
      <c r="H31" s="73"/>
      <c r="I31" s="73"/>
      <c r="J31" s="73"/>
      <c r="K31" s="40"/>
      <c r="L31" s="40"/>
      <c r="M31" s="40"/>
      <c r="N31" s="40"/>
      <c r="O31" s="40"/>
      <c r="P31" s="40"/>
      <c r="Q31" s="40"/>
      <c r="R31" s="40"/>
    </row>
    <row r="32" spans="1:18" x14ac:dyDescent="0.25">
      <c r="A32" s="70"/>
      <c r="B32" s="72"/>
      <c r="C32" s="73"/>
      <c r="D32" s="73"/>
      <c r="E32" s="73"/>
      <c r="F32" s="73"/>
      <c r="G32" s="73"/>
      <c r="H32" s="73"/>
      <c r="I32" s="73"/>
      <c r="J32" s="73"/>
      <c r="K32" s="40"/>
      <c r="L32" s="40"/>
      <c r="M32" s="40"/>
      <c r="N32" s="40"/>
      <c r="O32" s="40"/>
      <c r="P32" s="40"/>
      <c r="Q32" s="40"/>
      <c r="R32" s="40"/>
    </row>
    <row r="33" spans="1:18" x14ac:dyDescent="0.25">
      <c r="A33" s="70"/>
      <c r="B33" s="72"/>
      <c r="C33" s="73"/>
      <c r="D33" s="73"/>
      <c r="E33" s="73"/>
      <c r="F33" s="73"/>
      <c r="G33" s="73"/>
      <c r="H33" s="73"/>
      <c r="I33" s="73"/>
      <c r="J33" s="73"/>
      <c r="K33" s="40"/>
      <c r="L33" s="40"/>
      <c r="M33" s="40"/>
      <c r="N33" s="40"/>
      <c r="O33" s="40"/>
      <c r="P33" s="40"/>
      <c r="Q33" s="40"/>
      <c r="R33" s="40"/>
    </row>
    <row r="35" spans="1:18" x14ac:dyDescent="0.25">
      <c r="A35" s="71" t="s">
        <v>43</v>
      </c>
      <c r="B35" s="72" t="s">
        <v>20</v>
      </c>
      <c r="C35" s="73">
        <v>1065.7333431782592</v>
      </c>
      <c r="D35" s="73">
        <v>1233.7883213334101</v>
      </c>
      <c r="E35" s="73">
        <v>908.33412465538902</v>
      </c>
      <c r="F35" s="73">
        <v>1375.919858957971</v>
      </c>
      <c r="G35" s="73">
        <v>1229.6205596719742</v>
      </c>
      <c r="H35" s="73">
        <v>775.08531647065138</v>
      </c>
      <c r="I35" s="73">
        <v>1970.6477267652081</v>
      </c>
      <c r="J35" s="73">
        <v>1033.8083086640897</v>
      </c>
      <c r="K35" s="97">
        <v>5.8310175506324648E-2</v>
      </c>
      <c r="L35" s="97">
        <v>5.5701684893626389E-2</v>
      </c>
      <c r="M35" s="97">
        <v>2.9571832034786999E-2</v>
      </c>
      <c r="N35" s="97">
        <v>4.6153336850985514E-2</v>
      </c>
      <c r="O35" s="97">
        <v>7.2125689441153969E-3</v>
      </c>
      <c r="P35" s="97">
        <v>1.2163658948705985E-3</v>
      </c>
      <c r="Q35" s="97">
        <v>6.0649604594652197E-3</v>
      </c>
      <c r="R35" s="97">
        <v>4.5961568728062487E-2</v>
      </c>
    </row>
    <row r="36" spans="1:18" x14ac:dyDescent="0.25">
      <c r="A36" s="71" t="s">
        <v>11</v>
      </c>
      <c r="B36" s="72" t="s">
        <v>20</v>
      </c>
      <c r="C36" s="73">
        <v>37.636732996562159</v>
      </c>
      <c r="D36" s="73">
        <v>42.555731507395237</v>
      </c>
      <c r="E36" s="73">
        <v>29.66858612747453</v>
      </c>
      <c r="F36" s="73">
        <v>105.1771429089524</v>
      </c>
      <c r="G36" s="73">
        <v>54.194475412425589</v>
      </c>
      <c r="H36" s="73">
        <v>69.300080958365086</v>
      </c>
      <c r="I36" s="73">
        <v>199.62307481395493</v>
      </c>
      <c r="J36" s="73">
        <v>48.530578927922711</v>
      </c>
      <c r="K36" s="85">
        <v>7.9943575352009119E-3</v>
      </c>
      <c r="L36" s="85">
        <v>7.6817056946398604E-4</v>
      </c>
      <c r="M36" s="85">
        <v>4.8425526338367365E-3</v>
      </c>
      <c r="N36" s="85">
        <v>7.2631617979467449E-3</v>
      </c>
      <c r="O36" s="85">
        <v>2.5943922446266224E-3</v>
      </c>
      <c r="P36" s="85">
        <v>9.938915701030017E-4</v>
      </c>
      <c r="Q36" s="85">
        <v>1.8962622397294775E-3</v>
      </c>
      <c r="R36" s="85">
        <v>9.0803405997731505E-3</v>
      </c>
    </row>
    <row r="37" spans="1:18" x14ac:dyDescent="0.25">
      <c r="A37" s="71" t="s">
        <v>12</v>
      </c>
      <c r="B37" s="72" t="s">
        <v>20</v>
      </c>
      <c r="C37" s="40">
        <v>3.5315337778886471E-2</v>
      </c>
      <c r="D37" s="40">
        <v>3.4491922780889479E-2</v>
      </c>
      <c r="E37" s="40">
        <v>3.2662635171534962E-2</v>
      </c>
      <c r="F37" s="40">
        <v>7.6441329212739537E-2</v>
      </c>
      <c r="G37" s="40">
        <v>4.4074145463933234E-2</v>
      </c>
      <c r="H37" s="40">
        <v>8.9409616574756948E-2</v>
      </c>
      <c r="I37" s="40">
        <v>0.10129820368333083</v>
      </c>
      <c r="J37" s="40">
        <v>4.6943498636255895E-2</v>
      </c>
      <c r="K37" s="85">
        <v>0.13710055690595202</v>
      </c>
      <c r="L37" s="85">
        <v>1.3790795932492219E-2</v>
      </c>
      <c r="M37" s="85">
        <v>0.16375558430536774</v>
      </c>
      <c r="N37" s="85">
        <v>0.1573702421863275</v>
      </c>
      <c r="O37" s="85">
        <v>0.35970432514802364</v>
      </c>
      <c r="P37" s="85">
        <v>0.81709917574492297</v>
      </c>
      <c r="Q37" s="85">
        <v>0.31265863189101173</v>
      </c>
      <c r="R37" s="85">
        <v>0.19756376579524842</v>
      </c>
    </row>
    <row r="38" spans="1:18" x14ac:dyDescent="0.25">
      <c r="A38" s="71" t="s">
        <v>44</v>
      </c>
      <c r="B38" s="72" t="s">
        <v>20</v>
      </c>
      <c r="C38" s="73">
        <v>1093.4099026021413</v>
      </c>
      <c r="D38" s="73">
        <v>1133.8259462548749</v>
      </c>
      <c r="E38" s="73">
        <v>962.95267144310617</v>
      </c>
      <c r="F38" s="73">
        <v>1319.8607967564747</v>
      </c>
      <c r="G38" s="73">
        <v>1192.2335963079561</v>
      </c>
      <c r="H38" s="73">
        <v>796.80409771178211</v>
      </c>
      <c r="I38" s="73">
        <v>3192.1568628236751</v>
      </c>
      <c r="J38" s="73">
        <v>1045.8965765089656</v>
      </c>
      <c r="K38" s="97">
        <v>7.506886445057466E-2</v>
      </c>
      <c r="L38" s="97">
        <v>4.7371457038085096E-2</v>
      </c>
      <c r="M38" s="97">
        <v>3.6461390320909413E-2</v>
      </c>
      <c r="N38" s="97">
        <v>5.3511964931869251E-2</v>
      </c>
      <c r="O38" s="97">
        <v>8.7504280724477954E-3</v>
      </c>
      <c r="P38" s="97">
        <v>2.0855964063454103E-3</v>
      </c>
      <c r="Q38" s="97">
        <v>3.4263796931207498E-3</v>
      </c>
      <c r="R38" s="97">
        <v>4.8318334075514578E-2</v>
      </c>
    </row>
    <row r="39" spans="1:18" x14ac:dyDescent="0.25">
      <c r="A39" s="71" t="s">
        <v>11</v>
      </c>
      <c r="B39" s="72" t="s">
        <v>20</v>
      </c>
      <c r="C39" s="73">
        <v>115.56949869749918</v>
      </c>
      <c r="D39" s="73">
        <v>94.598911894106848</v>
      </c>
      <c r="E39" s="73">
        <v>63.78574683273969</v>
      </c>
      <c r="F39" s="73">
        <v>110.00435504004872</v>
      </c>
      <c r="G39" s="73">
        <v>8.8408589859473388</v>
      </c>
      <c r="H39" s="73">
        <v>55.188272357732473</v>
      </c>
      <c r="I39" s="73">
        <v>197.67973561388669</v>
      </c>
      <c r="J39" s="73">
        <v>5.6308844053805043</v>
      </c>
      <c r="K39" s="85">
        <v>1.5811197476547623E-2</v>
      </c>
      <c r="L39" s="85">
        <v>3.4663008476822459E-3</v>
      </c>
      <c r="M39" s="85">
        <v>4.1913776491336397E-3</v>
      </c>
      <c r="N39" s="85">
        <v>1.5811362679598897E-2</v>
      </c>
      <c r="O39" s="85">
        <v>1.0942255582749806E-3</v>
      </c>
      <c r="P39" s="85">
        <v>2.6410044210242261E-3</v>
      </c>
      <c r="Q39" s="85">
        <v>9.8117561794852323E-4</v>
      </c>
      <c r="R39" s="85">
        <v>6.7662402837000311E-3</v>
      </c>
    </row>
    <row r="40" spans="1:18" x14ac:dyDescent="0.25">
      <c r="A40" s="71" t="s">
        <v>12</v>
      </c>
      <c r="B40" s="72" t="s">
        <v>20</v>
      </c>
      <c r="C40" s="40">
        <v>0.10569640756175905</v>
      </c>
      <c r="D40" s="40">
        <v>8.3433363124715249E-2</v>
      </c>
      <c r="E40" s="40">
        <v>6.6239752715103531E-2</v>
      </c>
      <c r="F40" s="40">
        <v>8.3345421964484218E-2</v>
      </c>
      <c r="G40" s="40">
        <v>7.4153748169194598E-3</v>
      </c>
      <c r="H40" s="40">
        <v>6.9262033812600987E-2</v>
      </c>
      <c r="I40" s="40">
        <v>6.1926698501597384E-2</v>
      </c>
      <c r="J40" s="40">
        <v>5.3837870128378177E-3</v>
      </c>
      <c r="K40" s="85">
        <v>0.21062257424924438</v>
      </c>
      <c r="L40" s="85">
        <v>7.3172772475532125E-2</v>
      </c>
      <c r="M40" s="85">
        <v>0.11495386248971483</v>
      </c>
      <c r="N40" s="85">
        <v>0.29547340860552818</v>
      </c>
      <c r="O40" s="85">
        <v>0.12504823183683264</v>
      </c>
      <c r="P40" s="85">
        <v>1.2663065648698815</v>
      </c>
      <c r="Q40" s="85">
        <v>0.28635927883837869</v>
      </c>
      <c r="R40" s="85">
        <v>0.14003463515785489</v>
      </c>
    </row>
    <row r="41" spans="1:18" x14ac:dyDescent="0.25">
      <c r="A41" s="71" t="s">
        <v>43</v>
      </c>
      <c r="B41" t="s">
        <v>21</v>
      </c>
      <c r="C41" s="73">
        <v>818.36482790455102</v>
      </c>
      <c r="D41" s="73"/>
      <c r="E41" s="73">
        <v>618.68822546364356</v>
      </c>
      <c r="F41" s="73">
        <v>1076.6574728344149</v>
      </c>
      <c r="G41" s="73">
        <v>1188.4369115198422</v>
      </c>
      <c r="H41" s="73"/>
      <c r="I41" s="73">
        <v>1366.1202184195697</v>
      </c>
      <c r="J41" s="73">
        <v>718.95925774401996</v>
      </c>
      <c r="K41" s="97">
        <v>3.8407782074096376E-2</v>
      </c>
      <c r="L41" s="97"/>
      <c r="M41" s="97">
        <v>2.2726753000689538E-2</v>
      </c>
      <c r="N41" s="97">
        <v>8.9809114338445059E-2</v>
      </c>
      <c r="O41" s="97">
        <v>1.1875698196350209E-2</v>
      </c>
      <c r="P41" s="97"/>
      <c r="Q41" s="97">
        <v>5.5729378873326232E-3</v>
      </c>
      <c r="R41" s="97">
        <v>8.6808386281307812E-2</v>
      </c>
    </row>
    <row r="42" spans="1:18" x14ac:dyDescent="0.25">
      <c r="A42" s="71" t="s">
        <v>11</v>
      </c>
      <c r="B42" t="s">
        <v>21</v>
      </c>
      <c r="C42" s="73">
        <v>101.39352569714904</v>
      </c>
      <c r="D42" s="73"/>
      <c r="E42" s="73">
        <v>65.639159959846296</v>
      </c>
      <c r="F42" s="73">
        <v>198.20860463089181</v>
      </c>
      <c r="G42" s="73">
        <v>64.789853779418394</v>
      </c>
      <c r="H42" s="73"/>
      <c r="I42" s="73">
        <v>88.814206052677704</v>
      </c>
      <c r="J42" s="73">
        <v>169.70387710148503</v>
      </c>
      <c r="K42" s="85">
        <v>8.281299290298293E-3</v>
      </c>
      <c r="L42" s="85"/>
      <c r="M42" s="85">
        <v>1.2837441643123101E-3</v>
      </c>
      <c r="N42" s="85">
        <v>2.7555635496183447E-2</v>
      </c>
      <c r="O42" s="85">
        <v>2.9265862766728141E-3</v>
      </c>
      <c r="P42" s="85"/>
      <c r="Q42" s="85">
        <v>1.6809813764589985E-3</v>
      </c>
      <c r="R42" s="85">
        <v>1.8793054496639119E-2</v>
      </c>
    </row>
    <row r="43" spans="1:18" x14ac:dyDescent="0.25">
      <c r="A43" s="71" t="s">
        <v>12</v>
      </c>
      <c r="B43" t="s">
        <v>21</v>
      </c>
      <c r="C43" s="40">
        <v>0.12389770703705628</v>
      </c>
      <c r="D43" s="40"/>
      <c r="E43" s="40">
        <v>0.10609408302648149</v>
      </c>
      <c r="F43" s="40">
        <v>0.18409625125165077</v>
      </c>
      <c r="G43" s="40">
        <v>5.4516864253703938E-2</v>
      </c>
      <c r="H43" s="40"/>
      <c r="I43" s="40">
        <v>6.501199883815835E-2</v>
      </c>
      <c r="J43" s="40">
        <v>0.23604102078605799</v>
      </c>
      <c r="K43" s="85">
        <v>0.21561513951318492</v>
      </c>
      <c r="L43" s="85"/>
      <c r="M43" s="85">
        <v>5.6486034950675133E-2</v>
      </c>
      <c r="N43" s="85">
        <v>0.30682448768329029</v>
      </c>
      <c r="O43" s="85">
        <v>0.24643488140951997</v>
      </c>
      <c r="P43" s="85"/>
      <c r="Q43" s="85">
        <v>0.30163289281940431</v>
      </c>
      <c r="R43" s="85">
        <v>0.21648892810585249</v>
      </c>
    </row>
    <row r="44" spans="1:18" x14ac:dyDescent="0.25">
      <c r="A44" s="71" t="s">
        <v>44</v>
      </c>
      <c r="B44" t="s">
        <v>21</v>
      </c>
      <c r="C44" s="73">
        <v>768.42448162335586</v>
      </c>
      <c r="D44" s="73"/>
      <c r="E44" s="73">
        <v>706.58239688088804</v>
      </c>
      <c r="F44" s="73">
        <v>1089.2100947918143</v>
      </c>
      <c r="G44" s="73">
        <v>1028.8904300570282</v>
      </c>
      <c r="H44" s="73"/>
      <c r="I44" s="73">
        <v>1357.7777775181128</v>
      </c>
      <c r="J44" s="73">
        <v>816.98781491840816</v>
      </c>
      <c r="K44" s="97">
        <v>5.526173945229966E-2</v>
      </c>
      <c r="L44" s="97"/>
      <c r="M44" s="97">
        <v>2.5588890005382264E-2</v>
      </c>
      <c r="N44" s="97">
        <v>6.6939439215754848E-2</v>
      </c>
      <c r="O44" s="97">
        <v>1.7747320038727185E-2</v>
      </c>
      <c r="P44" s="97"/>
      <c r="Q44" s="97">
        <v>4.1658651620547806E-3</v>
      </c>
      <c r="R44" s="97">
        <v>7.8554207524626718E-2</v>
      </c>
    </row>
    <row r="45" spans="1:18" x14ac:dyDescent="0.25">
      <c r="A45" s="71" t="s">
        <v>11</v>
      </c>
      <c r="B45" t="s">
        <v>21</v>
      </c>
      <c r="C45" s="73">
        <v>25.272472641192547</v>
      </c>
      <c r="D45" s="73"/>
      <c r="E45" s="73">
        <v>85.738089928898717</v>
      </c>
      <c r="F45" s="73">
        <v>258.87048437536919</v>
      </c>
      <c r="G45" s="73">
        <v>9.8083560118093533</v>
      </c>
      <c r="H45" s="73"/>
      <c r="I45" s="73">
        <v>254.76205325228889</v>
      </c>
      <c r="J45" s="73">
        <v>121.20655285708743</v>
      </c>
      <c r="K45" s="85">
        <v>4.6297499969765307E-3</v>
      </c>
      <c r="L45" s="85"/>
      <c r="M45" s="85">
        <v>1.1238740510937911E-2</v>
      </c>
      <c r="N45" s="85">
        <v>2.0796958493657272E-2</v>
      </c>
      <c r="O45" s="85">
        <v>2.9577439202322572E-3</v>
      </c>
      <c r="P45" s="85"/>
      <c r="Q45" s="85">
        <v>3.2770135341825117E-3</v>
      </c>
      <c r="R45" s="85">
        <v>3.0526770066610448E-2</v>
      </c>
    </row>
    <row r="46" spans="1:18" x14ac:dyDescent="0.25">
      <c r="A46" s="71" t="s">
        <v>12</v>
      </c>
      <c r="B46" t="s">
        <v>21</v>
      </c>
      <c r="C46" s="40">
        <v>3.2888687497049159E-2</v>
      </c>
      <c r="D46" s="40"/>
      <c r="E46" s="40">
        <v>0.12134195573987955</v>
      </c>
      <c r="F46" s="40">
        <v>0.23766809141155479</v>
      </c>
      <c r="G46" s="40">
        <v>9.532945127369595E-3</v>
      </c>
      <c r="H46" s="40"/>
      <c r="I46" s="40">
        <v>0.187631626817438</v>
      </c>
      <c r="J46" s="40">
        <v>0.1483578465233196</v>
      </c>
      <c r="K46" s="85">
        <v>8.3778578865994574E-2</v>
      </c>
      <c r="L46" s="85"/>
      <c r="M46" s="85">
        <v>0.43920390875000825</v>
      </c>
      <c r="N46" s="85">
        <v>0.31068318972057518</v>
      </c>
      <c r="O46" s="85">
        <v>0.16665862303593093</v>
      </c>
      <c r="P46" s="85"/>
      <c r="Q46" s="85">
        <v>0.78663456609962634</v>
      </c>
      <c r="R46" s="85">
        <v>0.38860770197497463</v>
      </c>
    </row>
    <row r="47" spans="1:18" x14ac:dyDescent="0.25">
      <c r="A47" s="71" t="s">
        <v>43</v>
      </c>
      <c r="B47" t="s">
        <v>22</v>
      </c>
      <c r="C47" s="73">
        <v>279.7287910307366</v>
      </c>
      <c r="D47" s="73">
        <v>301.73101023065698</v>
      </c>
      <c r="E47" s="73">
        <v>166.1402917874361</v>
      </c>
      <c r="F47" s="73">
        <v>561.77618868135107</v>
      </c>
      <c r="G47" s="73">
        <v>1192.1516758279133</v>
      </c>
      <c r="H47" s="73">
        <v>511.66367399458636</v>
      </c>
      <c r="I47" s="73">
        <v>838.2957393533087</v>
      </c>
      <c r="J47" s="73">
        <v>268.10421805796869</v>
      </c>
      <c r="K47" s="97">
        <v>2.9690364162645601E-3</v>
      </c>
      <c r="L47" s="97">
        <v>1.1322381766647766E-2</v>
      </c>
      <c r="M47" s="97">
        <v>3.0578943527646194E-3</v>
      </c>
      <c r="N47" s="97">
        <v>2.5935398394196962E-2</v>
      </c>
      <c r="O47" s="97">
        <v>2.0374395412735322E-2</v>
      </c>
      <c r="P47" s="97">
        <v>2.6011447278806795E-3</v>
      </c>
      <c r="Q47" s="97">
        <v>1.1130294858722441E-2</v>
      </c>
      <c r="R47" s="97">
        <v>4.4061609185504447E-2</v>
      </c>
    </row>
    <row r="48" spans="1:18" x14ac:dyDescent="0.25">
      <c r="A48" s="71" t="s">
        <v>11</v>
      </c>
      <c r="B48" t="s">
        <v>22</v>
      </c>
      <c r="C48" s="73">
        <v>87.465246828564929</v>
      </c>
      <c r="D48" s="73">
        <v>19.673797407886834</v>
      </c>
      <c r="E48" s="73">
        <v>55.659639265946844</v>
      </c>
      <c r="F48" s="73">
        <v>91.942566884412742</v>
      </c>
      <c r="G48" s="73">
        <v>59.377441558051295</v>
      </c>
      <c r="H48" s="73">
        <v>60.47544902995449</v>
      </c>
      <c r="I48" s="73">
        <v>182.40578727027258</v>
      </c>
      <c r="J48" s="73">
        <v>76.6254738611687</v>
      </c>
      <c r="K48" s="85">
        <v>2.7178704293897448E-4</v>
      </c>
      <c r="L48" s="85">
        <v>1.6009790033403432E-3</v>
      </c>
      <c r="M48" s="85">
        <v>1.2105233554482238E-3</v>
      </c>
      <c r="N48" s="85">
        <v>2.6888833349385684E-2</v>
      </c>
      <c r="O48" s="85">
        <v>1.4613513013331211E-3</v>
      </c>
      <c r="P48" s="85">
        <v>1.8314559847491985E-3</v>
      </c>
      <c r="Q48" s="85">
        <v>3.8901248741559551E-3</v>
      </c>
      <c r="R48" s="85">
        <v>3.2918948687553115E-2</v>
      </c>
    </row>
    <row r="49" spans="1:18" x14ac:dyDescent="0.25">
      <c r="A49" s="71" t="s">
        <v>12</v>
      </c>
      <c r="B49" t="s">
        <v>22</v>
      </c>
      <c r="C49" s="40">
        <v>0.31267874324368078</v>
      </c>
      <c r="D49" s="40">
        <v>6.5203100579046491E-2</v>
      </c>
      <c r="E49" s="40">
        <v>0.3350158993169407</v>
      </c>
      <c r="F49" s="40">
        <v>0.16366405115928492</v>
      </c>
      <c r="G49" s="40">
        <v>4.9806952220920596E-2</v>
      </c>
      <c r="H49" s="40">
        <v>0.11819375129334342</v>
      </c>
      <c r="I49" s="40">
        <v>0.21759121358649267</v>
      </c>
      <c r="J49" s="40">
        <v>0.28580480537087621</v>
      </c>
      <c r="K49" s="85">
        <v>9.1540488169868414E-2</v>
      </c>
      <c r="L49" s="85">
        <v>0.14139948964239415</v>
      </c>
      <c r="M49" s="85">
        <v>0.39586827267390673</v>
      </c>
      <c r="N49" s="85">
        <v>1.0367619166938284</v>
      </c>
      <c r="O49" s="85">
        <v>7.1724891547931852E-2</v>
      </c>
      <c r="P49" s="85">
        <v>0.70409614856048552</v>
      </c>
      <c r="Q49" s="85">
        <v>0.34950780042519664</v>
      </c>
      <c r="R49" s="85">
        <v>0.7471118122118634</v>
      </c>
    </row>
    <row r="50" spans="1:18" x14ac:dyDescent="0.25">
      <c r="A50" s="71" t="s">
        <v>44</v>
      </c>
      <c r="B50" t="s">
        <v>22</v>
      </c>
      <c r="C50" s="73">
        <v>345.34133885586726</v>
      </c>
      <c r="D50" s="73">
        <v>324.43736074763336</v>
      </c>
      <c r="E50" s="73">
        <v>290.46938026660104</v>
      </c>
      <c r="F50" s="73">
        <v>843.01901047648187</v>
      </c>
      <c r="G50" s="73">
        <v>883.68972757242182</v>
      </c>
      <c r="H50" s="73">
        <v>453.86332806463997</v>
      </c>
      <c r="I50" s="73">
        <v>255.65891468824589</v>
      </c>
      <c r="J50" s="73">
        <v>623.85753535349625</v>
      </c>
      <c r="K50" s="97">
        <v>9.5117988675838573E-3</v>
      </c>
      <c r="L50" s="97">
        <v>1.1748437618787091E-2</v>
      </c>
      <c r="M50" s="97">
        <v>2.9870753073560435E-3</v>
      </c>
      <c r="N50" s="97">
        <v>7.5309499168951036E-2</v>
      </c>
      <c r="O50" s="97">
        <v>2.8512812466039827E-2</v>
      </c>
      <c r="P50" s="97">
        <v>2.2106699839420422E-3</v>
      </c>
      <c r="Q50" s="97">
        <v>1.4592190909058203E-2</v>
      </c>
      <c r="R50" s="97">
        <v>0.12312518661200474</v>
      </c>
    </row>
    <row r="51" spans="1:18" x14ac:dyDescent="0.25">
      <c r="A51" s="71" t="s">
        <v>11</v>
      </c>
      <c r="B51" t="s">
        <v>22</v>
      </c>
      <c r="C51" s="73">
        <v>129.98074278144941</v>
      </c>
      <c r="D51" s="73">
        <v>30.323563932445865</v>
      </c>
      <c r="E51" s="73">
        <v>89.422540621698872</v>
      </c>
      <c r="F51" s="73">
        <v>150.26960359528482</v>
      </c>
      <c r="G51" s="73">
        <v>257.28905100296186</v>
      </c>
      <c r="H51" s="73">
        <v>72.682613633719825</v>
      </c>
      <c r="I51" s="73">
        <v>45.553701503723275</v>
      </c>
      <c r="J51" s="73">
        <v>259.4547986384182</v>
      </c>
      <c r="K51" s="85">
        <v>6.924552275653785E-3</v>
      </c>
      <c r="L51" s="85">
        <v>1.0046256053261667E-3</v>
      </c>
      <c r="M51" s="85">
        <v>8.6379634149194855E-4</v>
      </c>
      <c r="N51" s="85">
        <v>3.3624921189655432E-2</v>
      </c>
      <c r="O51" s="85">
        <v>2.0223733745173262E-4</v>
      </c>
      <c r="P51" s="85">
        <v>2.2451317959924569E-3</v>
      </c>
      <c r="Q51" s="85">
        <v>1.6159432140774538E-3</v>
      </c>
      <c r="R51" s="85">
        <v>6.8832727861538212E-2</v>
      </c>
    </row>
    <row r="52" spans="1:18" x14ac:dyDescent="0.25">
      <c r="A52" s="71" t="s">
        <v>12</v>
      </c>
      <c r="B52" t="s">
        <v>22</v>
      </c>
      <c r="C52" s="40">
        <v>0.37638338697614937</v>
      </c>
      <c r="D52" s="40">
        <v>9.3465080170077375E-2</v>
      </c>
      <c r="E52" s="40">
        <v>0.30785530832759145</v>
      </c>
      <c r="F52" s="40">
        <v>0.17825173777558243</v>
      </c>
      <c r="G52" s="40">
        <v>0.29115315361847521</v>
      </c>
      <c r="H52" s="40">
        <v>0.16014207171937064</v>
      </c>
      <c r="I52" s="40">
        <v>0.17818154926954966</v>
      </c>
      <c r="J52" s="40">
        <v>0.41588789737292087</v>
      </c>
      <c r="K52" s="85">
        <v>0.72799607856013548</v>
      </c>
      <c r="L52" s="85">
        <v>8.5511421852353858E-2</v>
      </c>
      <c r="M52" s="85">
        <v>0.289177959244865</v>
      </c>
      <c r="N52" s="85">
        <v>0.44648977301283765</v>
      </c>
      <c r="O52" s="85">
        <v>7.0928582612678889E-3</v>
      </c>
      <c r="P52" s="85">
        <v>1.0155888541938598</v>
      </c>
      <c r="Q52" s="85">
        <v>0.1107402736263782</v>
      </c>
      <c r="R52" s="85">
        <v>0.55904668862306528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52"/>
  <sheetViews>
    <sheetView workbookViewId="0">
      <selection activeCell="R28" sqref="R28"/>
    </sheetView>
  </sheetViews>
  <sheetFormatPr defaultRowHeight="15" x14ac:dyDescent="0.25"/>
  <sheetData>
    <row r="1" spans="1:18" x14ac:dyDescent="0.25">
      <c r="B1" s="70"/>
      <c r="C1" s="60" t="s">
        <v>36</v>
      </c>
      <c r="D1" s="60" t="s">
        <v>37</v>
      </c>
      <c r="E1" s="60" t="s">
        <v>38</v>
      </c>
      <c r="F1" s="60"/>
      <c r="G1" s="60"/>
      <c r="H1" s="60"/>
      <c r="I1" s="60"/>
      <c r="J1" s="60"/>
      <c r="K1" s="60" t="s">
        <v>36</v>
      </c>
      <c r="L1" s="60" t="s">
        <v>37</v>
      </c>
      <c r="M1" s="60" t="s">
        <v>38</v>
      </c>
      <c r="N1" s="60"/>
      <c r="O1" s="60"/>
      <c r="P1" s="60"/>
      <c r="Q1" s="60"/>
      <c r="R1" s="60"/>
    </row>
    <row r="2" spans="1:18" x14ac:dyDescent="0.25">
      <c r="B2" s="70"/>
      <c r="C2" s="72" t="s">
        <v>13</v>
      </c>
      <c r="D2" s="72" t="s">
        <v>13</v>
      </c>
      <c r="E2" s="72" t="s">
        <v>13</v>
      </c>
      <c r="F2" s="72"/>
      <c r="G2" s="72"/>
      <c r="H2" s="72"/>
      <c r="I2" s="72"/>
      <c r="J2" s="72"/>
      <c r="K2" s="2" t="s">
        <v>46</v>
      </c>
      <c r="L2" s="2" t="s">
        <v>46</v>
      </c>
      <c r="M2" s="2" t="s">
        <v>46</v>
      </c>
      <c r="N2" s="2"/>
      <c r="O2" s="2"/>
      <c r="P2" s="2"/>
      <c r="Q2" s="2"/>
      <c r="R2" s="2"/>
    </row>
    <row r="3" spans="1:18" x14ac:dyDescent="0.25">
      <c r="A3" s="70" t="s">
        <v>40</v>
      </c>
      <c r="B3" s="72" t="s">
        <v>20</v>
      </c>
      <c r="C3" s="73">
        <v>1095.0334028895186</v>
      </c>
      <c r="D3" s="73">
        <v>1192.8472224999537</v>
      </c>
      <c r="E3" s="73">
        <v>940.25641022273021</v>
      </c>
      <c r="F3" s="73"/>
      <c r="G3" s="73"/>
      <c r="H3" s="73"/>
      <c r="I3" s="73"/>
      <c r="J3" s="73"/>
      <c r="K3" s="83">
        <v>6.7125030458113466E-2</v>
      </c>
      <c r="L3" s="83">
        <v>5.4819460482748571E-2</v>
      </c>
      <c r="M3" s="83">
        <v>3.5117889708064925E-2</v>
      </c>
      <c r="N3" s="83"/>
      <c r="O3" s="83"/>
      <c r="P3" s="83"/>
      <c r="Q3" s="83"/>
      <c r="R3" s="83"/>
    </row>
    <row r="4" spans="1:18" x14ac:dyDescent="0.25">
      <c r="A4" s="70" t="s">
        <v>40</v>
      </c>
      <c r="B4" s="72" t="s">
        <v>20</v>
      </c>
      <c r="C4" s="73">
        <v>1023.2866670079736</v>
      </c>
      <c r="D4" s="73">
        <v>1230.7246381545906</v>
      </c>
      <c r="E4" s="73">
        <v>881.60493813476182</v>
      </c>
      <c r="F4" s="73"/>
      <c r="G4" s="73"/>
      <c r="H4" s="73"/>
      <c r="I4" s="73"/>
      <c r="J4" s="73"/>
      <c r="K4" s="83">
        <v>5.6276247879770327E-2</v>
      </c>
      <c r="L4" s="83">
        <v>5.622245945171124E-2</v>
      </c>
      <c r="M4" s="83">
        <v>2.618134937397542E-2</v>
      </c>
      <c r="N4" s="83"/>
      <c r="O4" s="83"/>
      <c r="P4" s="83"/>
      <c r="Q4" s="83"/>
      <c r="R4" s="83"/>
    </row>
    <row r="5" spans="1:18" x14ac:dyDescent="0.25">
      <c r="A5" s="70" t="s">
        <v>40</v>
      </c>
      <c r="B5" s="72" t="s">
        <v>20</v>
      </c>
      <c r="C5" s="73">
        <v>1078.8799596372851</v>
      </c>
      <c r="D5" s="73">
        <v>1277.7931033456864</v>
      </c>
      <c r="E5" s="73">
        <v>903.14102560867502</v>
      </c>
      <c r="F5" s="73"/>
      <c r="G5" s="73"/>
      <c r="H5" s="73"/>
      <c r="I5" s="73"/>
      <c r="J5" s="73"/>
      <c r="K5" s="83">
        <v>5.152924818109015E-2</v>
      </c>
      <c r="L5" s="83">
        <v>5.6063134746419364E-2</v>
      </c>
      <c r="M5" s="83">
        <v>2.7416257022320652E-2</v>
      </c>
      <c r="N5" s="83"/>
      <c r="O5" s="83"/>
      <c r="P5" s="83"/>
      <c r="Q5" s="83"/>
      <c r="R5" s="83"/>
    </row>
    <row r="6" spans="1:18" x14ac:dyDescent="0.25">
      <c r="A6" s="70" t="s">
        <v>41</v>
      </c>
      <c r="B6" s="72" t="s">
        <v>20</v>
      </c>
      <c r="C6" s="73">
        <v>1225.50567893172</v>
      </c>
      <c r="D6" s="73">
        <v>1196.9711536826906</v>
      </c>
      <c r="E6" s="73">
        <v>1001.0373443557877</v>
      </c>
      <c r="F6" s="73"/>
      <c r="G6" s="73"/>
      <c r="H6" s="73"/>
      <c r="I6" s="73"/>
      <c r="J6" s="73"/>
      <c r="K6" s="83">
        <v>5.7054057432888182E-2</v>
      </c>
      <c r="L6" s="83">
        <v>4.4214253900317385E-2</v>
      </c>
      <c r="M6" s="83">
        <v>4.1164563633563356E-2</v>
      </c>
      <c r="N6" s="83"/>
      <c r="O6" s="83"/>
      <c r="P6" s="83"/>
      <c r="Q6" s="83"/>
      <c r="R6" s="83"/>
    </row>
    <row r="7" spans="1:18" x14ac:dyDescent="0.25">
      <c r="A7" s="70" t="s">
        <v>41</v>
      </c>
      <c r="B7" s="72" t="s">
        <v>20</v>
      </c>
      <c r="C7" s="73">
        <v>1010.9504808068098</v>
      </c>
      <c r="D7" s="73">
        <v>1179.4444444616076</v>
      </c>
      <c r="E7" s="73">
        <v>889.31372551455604</v>
      </c>
      <c r="F7" s="73"/>
      <c r="G7" s="73"/>
      <c r="H7" s="73"/>
      <c r="I7" s="73"/>
      <c r="J7" s="73"/>
      <c r="K7" s="83">
        <v>8.6644148745011973E-2</v>
      </c>
      <c r="L7" s="83">
        <v>5.1080620229357505E-2</v>
      </c>
      <c r="M7" s="83">
        <v>3.3120982552847955E-2</v>
      </c>
      <c r="N7" s="83"/>
      <c r="O7" s="83"/>
      <c r="P7" s="83"/>
      <c r="Q7" s="83"/>
      <c r="R7" s="83"/>
    </row>
    <row r="8" spans="1:18" x14ac:dyDescent="0.25">
      <c r="A8" s="70" t="s">
        <v>41</v>
      </c>
      <c r="B8" s="72" t="s">
        <v>20</v>
      </c>
      <c r="C8" s="73">
        <v>1043.7735480678937</v>
      </c>
      <c r="D8" s="73">
        <v>1025.0622406203265</v>
      </c>
      <c r="E8" s="73">
        <v>998.50694445897466</v>
      </c>
      <c r="F8" s="73"/>
      <c r="G8" s="73"/>
      <c r="H8" s="73"/>
      <c r="I8" s="73"/>
      <c r="J8" s="73"/>
      <c r="K8" s="83">
        <v>8.1508387173823818E-2</v>
      </c>
      <c r="L8" s="83">
        <v>4.6819496984580398E-2</v>
      </c>
      <c r="M8" s="83">
        <v>3.5098624776316915E-2</v>
      </c>
      <c r="N8" s="83"/>
      <c r="O8" s="83"/>
      <c r="P8" s="83"/>
      <c r="Q8" s="83"/>
      <c r="R8" s="83"/>
    </row>
    <row r="9" spans="1:18" x14ac:dyDescent="0.25">
      <c r="A9" s="70" t="s">
        <v>40</v>
      </c>
      <c r="B9" t="s">
        <v>21</v>
      </c>
      <c r="C9" s="73">
        <v>782.43096150837744</v>
      </c>
      <c r="D9" s="73"/>
      <c r="E9" s="73">
        <v>546.83333326967352</v>
      </c>
      <c r="F9" s="73"/>
      <c r="G9" s="73"/>
      <c r="H9" s="73"/>
      <c r="I9" s="73"/>
      <c r="J9" s="73"/>
      <c r="K9" s="83">
        <v>4.567101764685208E-2</v>
      </c>
      <c r="L9" s="83"/>
      <c r="M9" s="83">
        <v>2.3784820462090094E-2</v>
      </c>
      <c r="N9" s="83"/>
      <c r="O9" s="83"/>
      <c r="P9" s="83"/>
      <c r="Q9" s="83"/>
      <c r="R9" s="83"/>
    </row>
    <row r="10" spans="1:18" x14ac:dyDescent="0.25">
      <c r="A10" s="70" t="s">
        <v>40</v>
      </c>
      <c r="B10" t="s">
        <v>21</v>
      </c>
      <c r="C10" s="73">
        <v>739.8319425138701</v>
      </c>
      <c r="D10" s="73"/>
      <c r="E10" s="73">
        <v>675.49999992136145</v>
      </c>
      <c r="F10" s="73"/>
      <c r="G10" s="73"/>
      <c r="H10" s="73"/>
      <c r="I10" s="73"/>
      <c r="J10" s="73"/>
      <c r="K10" s="83">
        <v>2.9389702118865286E-2</v>
      </c>
      <c r="L10" s="83"/>
      <c r="M10" s="83">
        <v>2.3096812710489169E-2</v>
      </c>
      <c r="N10" s="83"/>
      <c r="O10" s="83"/>
      <c r="P10" s="83"/>
      <c r="Q10" s="83"/>
      <c r="R10" s="83"/>
    </row>
    <row r="11" spans="1:18" x14ac:dyDescent="0.25">
      <c r="A11" s="70" t="s">
        <v>40</v>
      </c>
      <c r="B11" t="s">
        <v>21</v>
      </c>
      <c r="C11" s="73">
        <v>932.83157969140541</v>
      </c>
      <c r="D11" s="73"/>
      <c r="E11" s="73">
        <v>633.73134319989583</v>
      </c>
      <c r="F11" s="73"/>
      <c r="G11" s="73"/>
      <c r="H11" s="73"/>
      <c r="I11" s="73"/>
      <c r="J11" s="73"/>
      <c r="K11" s="83">
        <v>4.0162626456571766E-2</v>
      </c>
      <c r="L11" s="83"/>
      <c r="M11" s="83">
        <v>2.1298625829489361E-2</v>
      </c>
      <c r="N11" s="83"/>
      <c r="O11" s="83"/>
      <c r="P11" s="83"/>
      <c r="Q11" s="83"/>
      <c r="R11" s="83"/>
    </row>
    <row r="12" spans="1:18" x14ac:dyDescent="0.25">
      <c r="A12" s="70" t="s">
        <v>41</v>
      </c>
      <c r="B12" t="s">
        <v>21</v>
      </c>
      <c r="C12" s="73"/>
      <c r="D12" s="73"/>
      <c r="E12" s="73">
        <v>804.16666657304938</v>
      </c>
      <c r="F12" s="73"/>
      <c r="G12" s="73"/>
      <c r="H12" s="73"/>
      <c r="I12" s="73"/>
      <c r="J12" s="73"/>
      <c r="K12" s="83"/>
      <c r="L12" s="83"/>
      <c r="M12" s="83">
        <v>3.7908298422232915E-2</v>
      </c>
      <c r="N12" s="83"/>
      <c r="O12" s="83"/>
      <c r="P12" s="83"/>
      <c r="Q12" s="83"/>
      <c r="R12" s="83"/>
    </row>
    <row r="13" spans="1:18" x14ac:dyDescent="0.25">
      <c r="A13" s="70" t="s">
        <v>41</v>
      </c>
      <c r="B13" t="s">
        <v>21</v>
      </c>
      <c r="C13" s="73">
        <v>786.29481840529445</v>
      </c>
      <c r="D13" s="73"/>
      <c r="E13" s="73">
        <v>672.24719103585699</v>
      </c>
      <c r="F13" s="73"/>
      <c r="G13" s="73"/>
      <c r="H13" s="73"/>
      <c r="I13" s="73"/>
      <c r="J13" s="73"/>
      <c r="K13" s="83">
        <v>5.8535467070360163E-2</v>
      </c>
      <c r="L13" s="83"/>
      <c r="M13" s="83">
        <v>2.2962374224753973E-2</v>
      </c>
      <c r="N13" s="83"/>
      <c r="O13" s="83"/>
      <c r="P13" s="83"/>
      <c r="Q13" s="83"/>
      <c r="R13" s="83"/>
    </row>
    <row r="14" spans="1:18" x14ac:dyDescent="0.25">
      <c r="A14" s="70" t="s">
        <v>41</v>
      </c>
      <c r="B14" t="s">
        <v>21</v>
      </c>
      <c r="C14" s="73">
        <v>750.55414484141738</v>
      </c>
      <c r="D14" s="73"/>
      <c r="E14" s="73">
        <v>643.33333303375787</v>
      </c>
      <c r="F14" s="73"/>
      <c r="G14" s="73"/>
      <c r="H14" s="73"/>
      <c r="I14" s="73"/>
      <c r="J14" s="73"/>
      <c r="K14" s="83">
        <v>5.1988011834239158E-2</v>
      </c>
      <c r="L14" s="83"/>
      <c r="M14" s="83">
        <v>1.5895997369159896E-2</v>
      </c>
      <c r="N14" s="83"/>
      <c r="O14" s="83"/>
      <c r="P14" s="83"/>
      <c r="Q14" s="83"/>
      <c r="R14" s="83"/>
    </row>
    <row r="15" spans="1:18" x14ac:dyDescent="0.25">
      <c r="A15" s="70" t="s">
        <v>40</v>
      </c>
      <c r="B15" t="s">
        <v>22</v>
      </c>
      <c r="C15" s="73">
        <v>214.44404123347374</v>
      </c>
      <c r="D15" s="73">
        <v>304.73684212020044</v>
      </c>
      <c r="E15" s="73">
        <v>105.2727273306617</v>
      </c>
      <c r="F15" s="73"/>
      <c r="G15" s="73"/>
      <c r="H15" s="73"/>
      <c r="I15" s="73"/>
      <c r="J15" s="73"/>
      <c r="K15" s="83">
        <v>3.1935910116716146E-3</v>
      </c>
      <c r="L15" s="83">
        <v>1.1102658171118983E-2</v>
      </c>
      <c r="M15" s="83">
        <v>2.5227397042612574E-3</v>
      </c>
      <c r="N15" s="83"/>
      <c r="O15" s="83"/>
      <c r="P15" s="83"/>
      <c r="Q15" s="83"/>
      <c r="R15" s="83"/>
    </row>
    <row r="16" spans="1:18" x14ac:dyDescent="0.25">
      <c r="A16" s="70" t="s">
        <v>40</v>
      </c>
      <c r="B16" t="s">
        <v>22</v>
      </c>
      <c r="C16" s="73">
        <v>245.63590174532993</v>
      </c>
      <c r="D16" s="73">
        <v>280.72727288176452</v>
      </c>
      <c r="E16" s="73">
        <v>214.44444449437367</v>
      </c>
      <c r="F16" s="73"/>
      <c r="G16" s="73"/>
      <c r="H16" s="73"/>
      <c r="I16" s="73"/>
      <c r="J16" s="73"/>
      <c r="K16" s="83">
        <v>3.0466264985152848E-3</v>
      </c>
      <c r="L16" s="83">
        <v>9.8426131277028692E-3</v>
      </c>
      <c r="M16" s="83">
        <v>2.2071810525699717E-3</v>
      </c>
      <c r="N16" s="83"/>
      <c r="O16" s="83"/>
      <c r="P16" s="83"/>
      <c r="Q16" s="83"/>
      <c r="R16" s="83"/>
    </row>
    <row r="17" spans="1:18" x14ac:dyDescent="0.25">
      <c r="A17" s="70" t="s">
        <v>40</v>
      </c>
      <c r="B17" t="s">
        <v>22</v>
      </c>
      <c r="C17" s="73">
        <v>379.10643011340619</v>
      </c>
      <c r="D17" s="73">
        <v>319.72891569000603</v>
      </c>
      <c r="E17" s="73">
        <v>178.7037035372729</v>
      </c>
      <c r="F17" s="73"/>
      <c r="G17" s="73"/>
      <c r="H17" s="73"/>
      <c r="I17" s="73"/>
      <c r="J17" s="73"/>
      <c r="K17" s="83">
        <v>2.6668917386067801E-3</v>
      </c>
      <c r="L17" s="83">
        <v>1.3021874001121448E-2</v>
      </c>
      <c r="M17" s="83">
        <v>4.4437623014626287E-3</v>
      </c>
      <c r="N17" s="83"/>
      <c r="O17" s="83"/>
      <c r="P17" s="83"/>
      <c r="Q17" s="83"/>
      <c r="R17" s="83"/>
    </row>
    <row r="18" spans="1:18" x14ac:dyDescent="0.25">
      <c r="A18" s="70" t="s">
        <v>41</v>
      </c>
      <c r="B18" t="s">
        <v>22</v>
      </c>
      <c r="C18" s="73">
        <v>454.71118708494294</v>
      </c>
      <c r="D18" s="73">
        <v>290.82191782027752</v>
      </c>
      <c r="E18" s="73">
        <v>203.15789474680028</v>
      </c>
      <c r="F18" s="73"/>
      <c r="G18" s="73"/>
      <c r="H18" s="73"/>
      <c r="I18" s="73"/>
      <c r="J18" s="73"/>
      <c r="K18" s="83">
        <v>1.5639290610627805E-2</v>
      </c>
      <c r="L18" s="83">
        <v>1.0767129233752705E-2</v>
      </c>
      <c r="M18" s="83">
        <v>2.8153691649847714E-3</v>
      </c>
      <c r="N18" s="83"/>
      <c r="O18" s="83"/>
      <c r="P18" s="83"/>
      <c r="Q18" s="83"/>
      <c r="R18" s="83"/>
    </row>
    <row r="19" spans="1:18" x14ac:dyDescent="0.25">
      <c r="A19" s="70" t="s">
        <v>41</v>
      </c>
      <c r="B19" t="s">
        <v>22</v>
      </c>
      <c r="C19" s="73">
        <v>379.67141750928459</v>
      </c>
      <c r="D19" s="73">
        <v>349.73154361541708</v>
      </c>
      <c r="E19" s="73">
        <v>381.86314920567662</v>
      </c>
      <c r="F19" s="73"/>
      <c r="G19" s="73"/>
      <c r="H19" s="73"/>
      <c r="I19" s="73"/>
      <c r="J19" s="73"/>
      <c r="K19" s="83">
        <v>1.9994793007682811E-3</v>
      </c>
      <c r="L19" s="83">
        <v>1.1703323207359567E-2</v>
      </c>
      <c r="M19" s="83">
        <v>2.2220277556256668E-3</v>
      </c>
      <c r="N19" s="83"/>
      <c r="O19" s="83"/>
      <c r="P19" s="83"/>
      <c r="Q19" s="83"/>
      <c r="R19" s="83"/>
    </row>
    <row r="20" spans="1:18" x14ac:dyDescent="0.25">
      <c r="A20" s="70" t="s">
        <v>41</v>
      </c>
      <c r="B20" t="s">
        <v>22</v>
      </c>
      <c r="C20" s="73">
        <v>201.64141197337418</v>
      </c>
      <c r="D20" s="73">
        <v>332.7586208072056</v>
      </c>
      <c r="E20" s="73">
        <v>286.38709684732612</v>
      </c>
      <c r="F20" s="73"/>
      <c r="G20" s="73"/>
      <c r="H20" s="73"/>
      <c r="I20" s="73"/>
      <c r="J20" s="73"/>
      <c r="K20" s="83">
        <v>1.0896626691355486E-2</v>
      </c>
      <c r="L20" s="83">
        <v>1.2774860415249001E-2</v>
      </c>
      <c r="M20" s="83">
        <v>3.9238290014576909E-3</v>
      </c>
      <c r="N20" s="83"/>
      <c r="O20" s="83"/>
      <c r="P20" s="83"/>
      <c r="Q20" s="83"/>
      <c r="R20" s="83"/>
    </row>
    <row r="27" spans="1:18" x14ac:dyDescent="0.25">
      <c r="A27" s="70"/>
      <c r="B27" s="72"/>
      <c r="C27" s="73"/>
      <c r="D27" s="73"/>
      <c r="E27" s="73"/>
      <c r="F27" s="73"/>
      <c r="G27" s="73"/>
      <c r="H27" s="73"/>
      <c r="I27" s="73"/>
      <c r="J27" s="73"/>
      <c r="K27" s="40"/>
      <c r="L27" s="40"/>
      <c r="M27" s="40"/>
      <c r="N27" s="40"/>
      <c r="O27" s="40"/>
      <c r="P27" s="40"/>
      <c r="Q27" s="40"/>
      <c r="R27" s="40"/>
    </row>
    <row r="28" spans="1:18" x14ac:dyDescent="0.25">
      <c r="A28" s="70"/>
      <c r="B28" s="72"/>
      <c r="C28" s="73"/>
      <c r="D28" s="73"/>
      <c r="E28" s="73"/>
      <c r="F28" s="73"/>
      <c r="G28" s="73"/>
      <c r="H28" s="73"/>
      <c r="I28" s="73"/>
      <c r="J28" s="73"/>
      <c r="K28" s="40"/>
      <c r="L28" s="40"/>
      <c r="M28" s="40"/>
      <c r="N28" s="40"/>
      <c r="O28" s="40"/>
      <c r="P28" s="40"/>
      <c r="Q28" s="40"/>
      <c r="R28" s="40"/>
    </row>
    <row r="29" spans="1:18" x14ac:dyDescent="0.25">
      <c r="A29" s="70"/>
      <c r="B29" s="72"/>
      <c r="C29" s="73"/>
      <c r="D29" s="73"/>
      <c r="E29" s="73"/>
      <c r="F29" s="73"/>
      <c r="G29" s="73"/>
      <c r="H29" s="73"/>
      <c r="I29" s="73"/>
      <c r="J29" s="73"/>
      <c r="K29" s="40"/>
      <c r="L29" s="40"/>
      <c r="M29" s="40"/>
      <c r="N29" s="40"/>
      <c r="O29" s="40"/>
      <c r="P29" s="40"/>
      <c r="Q29" s="40"/>
      <c r="R29" s="40"/>
    </row>
    <row r="30" spans="1:18" x14ac:dyDescent="0.25">
      <c r="A30" s="70"/>
      <c r="B30" s="72"/>
      <c r="C30" s="73"/>
      <c r="D30" s="73"/>
      <c r="E30" s="73"/>
      <c r="F30" s="73"/>
      <c r="G30" s="73"/>
      <c r="H30" s="73"/>
      <c r="I30" s="73"/>
      <c r="J30" s="73"/>
      <c r="K30" s="40"/>
      <c r="L30" s="40"/>
      <c r="M30" s="40"/>
      <c r="N30" s="40"/>
      <c r="O30" s="40"/>
      <c r="P30" s="40"/>
      <c r="Q30" s="40"/>
      <c r="R30" s="40"/>
    </row>
    <row r="31" spans="1:18" x14ac:dyDescent="0.25">
      <c r="A31" s="70"/>
      <c r="B31" s="72"/>
      <c r="C31" s="73"/>
      <c r="D31" s="73"/>
      <c r="E31" s="73"/>
      <c r="F31" s="73"/>
      <c r="G31" s="73"/>
      <c r="H31" s="73"/>
      <c r="I31" s="73"/>
      <c r="J31" s="73"/>
      <c r="K31" s="40"/>
      <c r="L31" s="40"/>
      <c r="M31" s="40"/>
      <c r="N31" s="40"/>
      <c r="O31" s="40"/>
      <c r="P31" s="40"/>
      <c r="Q31" s="40"/>
      <c r="R31" s="40"/>
    </row>
    <row r="32" spans="1:18" x14ac:dyDescent="0.25">
      <c r="A32" s="70"/>
      <c r="B32" s="72"/>
      <c r="C32" s="73"/>
      <c r="D32" s="73"/>
      <c r="E32" s="73"/>
      <c r="F32" s="73"/>
      <c r="G32" s="73"/>
      <c r="H32" s="73"/>
      <c r="I32" s="73"/>
      <c r="J32" s="73"/>
      <c r="K32" s="40"/>
      <c r="L32" s="40"/>
      <c r="M32" s="40"/>
      <c r="N32" s="40"/>
      <c r="O32" s="40"/>
      <c r="P32" s="40"/>
      <c r="Q32" s="40"/>
      <c r="R32" s="40"/>
    </row>
    <row r="33" spans="1:18" x14ac:dyDescent="0.25">
      <c r="A33" s="70"/>
      <c r="B33" s="72"/>
      <c r="C33" s="73"/>
      <c r="D33" s="73"/>
      <c r="E33" s="73"/>
      <c r="F33" s="73"/>
      <c r="G33" s="73"/>
      <c r="H33" s="73"/>
      <c r="I33" s="73"/>
      <c r="J33" s="73"/>
      <c r="K33" s="40"/>
      <c r="L33" s="40"/>
      <c r="M33" s="40"/>
      <c r="N33" s="40"/>
      <c r="O33" s="40"/>
      <c r="P33" s="40"/>
      <c r="Q33" s="40"/>
      <c r="R33" s="40"/>
    </row>
    <row r="35" spans="1:18" x14ac:dyDescent="0.25">
      <c r="A35" s="71" t="s">
        <v>43</v>
      </c>
      <c r="B35" s="72" t="s">
        <v>20</v>
      </c>
      <c r="C35" s="73">
        <v>1065.7333431782592</v>
      </c>
      <c r="D35" s="73">
        <v>1233.7883213334101</v>
      </c>
      <c r="E35" s="73">
        <v>908.33412465538902</v>
      </c>
      <c r="F35" s="73">
        <v>1375.919858957971</v>
      </c>
      <c r="G35" s="73">
        <v>1229.6205596719742</v>
      </c>
      <c r="H35" s="73">
        <v>775.08531647065138</v>
      </c>
      <c r="I35" s="73">
        <v>1970.6477267652081</v>
      </c>
      <c r="J35" s="73">
        <v>1033.8083086640897</v>
      </c>
      <c r="K35" s="97">
        <v>5.8310175506324648E-2</v>
      </c>
      <c r="L35" s="97">
        <v>5.5701684893626389E-2</v>
      </c>
      <c r="M35" s="97">
        <v>2.9571832034786999E-2</v>
      </c>
      <c r="N35" s="97">
        <v>4.6153336850985514E-2</v>
      </c>
      <c r="O35" s="97">
        <v>7.2125689441153969E-3</v>
      </c>
      <c r="P35" s="97">
        <v>1.2163658948705985E-3</v>
      </c>
      <c r="Q35" s="97">
        <v>6.0649604594652197E-3</v>
      </c>
      <c r="R35" s="97">
        <v>4.5961568728062487E-2</v>
      </c>
    </row>
    <row r="36" spans="1:18" x14ac:dyDescent="0.25">
      <c r="A36" s="71" t="s">
        <v>11</v>
      </c>
      <c r="B36" s="72" t="s">
        <v>20</v>
      </c>
      <c r="C36" s="73">
        <v>37.636732996562159</v>
      </c>
      <c r="D36" s="73">
        <v>42.555731507395237</v>
      </c>
      <c r="E36" s="73">
        <v>29.66858612747453</v>
      </c>
      <c r="F36" s="73">
        <v>105.1771429089524</v>
      </c>
      <c r="G36" s="73">
        <v>54.194475412425589</v>
      </c>
      <c r="H36" s="73">
        <v>69.300080958365086</v>
      </c>
      <c r="I36" s="73">
        <v>199.62307481395493</v>
      </c>
      <c r="J36" s="73">
        <v>48.530578927922711</v>
      </c>
      <c r="K36" s="85">
        <v>7.9943575352009119E-3</v>
      </c>
      <c r="L36" s="85">
        <v>7.6817056946398604E-4</v>
      </c>
      <c r="M36" s="85">
        <v>4.8425526338367365E-3</v>
      </c>
      <c r="N36" s="85">
        <v>7.2631617979467449E-3</v>
      </c>
      <c r="O36" s="85">
        <v>2.5943922446266224E-3</v>
      </c>
      <c r="P36" s="85">
        <v>9.938915701030017E-4</v>
      </c>
      <c r="Q36" s="85">
        <v>1.8962622397294775E-3</v>
      </c>
      <c r="R36" s="85">
        <v>9.0803405997731505E-3</v>
      </c>
    </row>
    <row r="37" spans="1:18" x14ac:dyDescent="0.25">
      <c r="A37" s="71" t="s">
        <v>12</v>
      </c>
      <c r="B37" s="72" t="s">
        <v>20</v>
      </c>
      <c r="C37" s="40">
        <v>3.5315337778886471E-2</v>
      </c>
      <c r="D37" s="40">
        <v>3.4491922780889479E-2</v>
      </c>
      <c r="E37" s="40">
        <v>3.2662635171534962E-2</v>
      </c>
      <c r="F37" s="40">
        <v>7.6441329212739537E-2</v>
      </c>
      <c r="G37" s="40">
        <v>4.4074145463933234E-2</v>
      </c>
      <c r="H37" s="40">
        <v>8.9409616574756948E-2</v>
      </c>
      <c r="I37" s="40">
        <v>0.10129820368333083</v>
      </c>
      <c r="J37" s="40">
        <v>4.6943498636255895E-2</v>
      </c>
      <c r="K37" s="85">
        <v>0.13710055690595202</v>
      </c>
      <c r="L37" s="85">
        <v>1.3790795932492219E-2</v>
      </c>
      <c r="M37" s="85">
        <v>0.16375558430536774</v>
      </c>
      <c r="N37" s="85">
        <v>0.1573702421863275</v>
      </c>
      <c r="O37" s="85">
        <v>0.35970432514802364</v>
      </c>
      <c r="P37" s="85">
        <v>0.81709917574492297</v>
      </c>
      <c r="Q37" s="85">
        <v>0.31265863189101173</v>
      </c>
      <c r="R37" s="85">
        <v>0.19756376579524842</v>
      </c>
    </row>
    <row r="38" spans="1:18" x14ac:dyDescent="0.25">
      <c r="A38" s="71" t="s">
        <v>44</v>
      </c>
      <c r="B38" s="72" t="s">
        <v>20</v>
      </c>
      <c r="C38" s="73">
        <v>1093.4099026021413</v>
      </c>
      <c r="D38" s="73">
        <v>1133.8259462548749</v>
      </c>
      <c r="E38" s="73">
        <v>962.95267144310617</v>
      </c>
      <c r="F38" s="73">
        <v>1319.8607967564747</v>
      </c>
      <c r="G38" s="73">
        <v>1192.2335963079561</v>
      </c>
      <c r="H38" s="73">
        <v>796.80409771178211</v>
      </c>
      <c r="I38" s="73">
        <v>3192.1568628236751</v>
      </c>
      <c r="J38" s="73">
        <v>1045.8965765089656</v>
      </c>
      <c r="K38" s="97">
        <v>7.506886445057466E-2</v>
      </c>
      <c r="L38" s="97">
        <v>4.7371457038085096E-2</v>
      </c>
      <c r="M38" s="97">
        <v>3.6461390320909413E-2</v>
      </c>
      <c r="N38" s="97">
        <v>5.3511964931869251E-2</v>
      </c>
      <c r="O38" s="97">
        <v>8.7504280724477954E-3</v>
      </c>
      <c r="P38" s="97">
        <v>2.0855964063454103E-3</v>
      </c>
      <c r="Q38" s="97">
        <v>3.4263796931207498E-3</v>
      </c>
      <c r="R38" s="97">
        <v>4.8318334075514578E-2</v>
      </c>
    </row>
    <row r="39" spans="1:18" x14ac:dyDescent="0.25">
      <c r="A39" s="71" t="s">
        <v>11</v>
      </c>
      <c r="B39" s="72" t="s">
        <v>20</v>
      </c>
      <c r="C39" s="73">
        <v>115.56949869749918</v>
      </c>
      <c r="D39" s="73">
        <v>94.598911894106848</v>
      </c>
      <c r="E39" s="73">
        <v>63.78574683273969</v>
      </c>
      <c r="F39" s="73">
        <v>110.00435504004872</v>
      </c>
      <c r="G39" s="73">
        <v>8.8408589859473388</v>
      </c>
      <c r="H39" s="73">
        <v>55.188272357732473</v>
      </c>
      <c r="I39" s="73">
        <v>197.67973561388669</v>
      </c>
      <c r="J39" s="73">
        <v>5.6308844053805043</v>
      </c>
      <c r="K39" s="85">
        <v>1.5811197476547623E-2</v>
      </c>
      <c r="L39" s="85">
        <v>3.4663008476822459E-3</v>
      </c>
      <c r="M39" s="85">
        <v>4.1913776491336397E-3</v>
      </c>
      <c r="N39" s="85">
        <v>1.5811362679598897E-2</v>
      </c>
      <c r="O39" s="85">
        <v>1.0942255582749806E-3</v>
      </c>
      <c r="P39" s="85">
        <v>2.6410044210242261E-3</v>
      </c>
      <c r="Q39" s="85">
        <v>9.8117561794852323E-4</v>
      </c>
      <c r="R39" s="85">
        <v>6.7662402837000311E-3</v>
      </c>
    </row>
    <row r="40" spans="1:18" x14ac:dyDescent="0.25">
      <c r="A40" s="71" t="s">
        <v>12</v>
      </c>
      <c r="B40" s="72" t="s">
        <v>20</v>
      </c>
      <c r="C40" s="40">
        <v>0.10569640756175905</v>
      </c>
      <c r="D40" s="40">
        <v>8.3433363124715249E-2</v>
      </c>
      <c r="E40" s="40">
        <v>6.6239752715103531E-2</v>
      </c>
      <c r="F40" s="40">
        <v>8.3345421964484218E-2</v>
      </c>
      <c r="G40" s="40">
        <v>7.4153748169194598E-3</v>
      </c>
      <c r="H40" s="40">
        <v>6.9262033812600987E-2</v>
      </c>
      <c r="I40" s="40">
        <v>6.1926698501597384E-2</v>
      </c>
      <c r="J40" s="40">
        <v>5.3837870128378177E-3</v>
      </c>
      <c r="K40" s="85">
        <v>0.21062257424924438</v>
      </c>
      <c r="L40" s="85">
        <v>7.3172772475532125E-2</v>
      </c>
      <c r="M40" s="85">
        <v>0.11495386248971483</v>
      </c>
      <c r="N40" s="85">
        <v>0.29547340860552818</v>
      </c>
      <c r="O40" s="85">
        <v>0.12504823183683264</v>
      </c>
      <c r="P40" s="85">
        <v>1.2663065648698815</v>
      </c>
      <c r="Q40" s="85">
        <v>0.28635927883837869</v>
      </c>
      <c r="R40" s="85">
        <v>0.14003463515785489</v>
      </c>
    </row>
    <row r="41" spans="1:18" x14ac:dyDescent="0.25">
      <c r="A41" s="71" t="s">
        <v>43</v>
      </c>
      <c r="B41" t="s">
        <v>21</v>
      </c>
      <c r="C41" s="73">
        <v>818.36482790455102</v>
      </c>
      <c r="D41" s="73"/>
      <c r="E41" s="73">
        <v>618.68822546364356</v>
      </c>
      <c r="F41" s="73">
        <v>1076.6574728344149</v>
      </c>
      <c r="G41" s="73">
        <v>1188.4369115198422</v>
      </c>
      <c r="H41" s="73"/>
      <c r="I41" s="73">
        <v>1366.1202184195697</v>
      </c>
      <c r="J41" s="73">
        <v>718.95925774401996</v>
      </c>
      <c r="K41" s="97">
        <v>3.8407782074096376E-2</v>
      </c>
      <c r="L41" s="97"/>
      <c r="M41" s="97">
        <v>2.2726753000689538E-2</v>
      </c>
      <c r="N41" s="97">
        <v>8.9809114338445059E-2</v>
      </c>
      <c r="O41" s="97">
        <v>1.1875698196350209E-2</v>
      </c>
      <c r="P41" s="97"/>
      <c r="Q41" s="97">
        <v>5.5729378873326232E-3</v>
      </c>
      <c r="R41" s="97">
        <v>8.6808386281307812E-2</v>
      </c>
    </row>
    <row r="42" spans="1:18" x14ac:dyDescent="0.25">
      <c r="A42" s="71" t="s">
        <v>11</v>
      </c>
      <c r="B42" t="s">
        <v>21</v>
      </c>
      <c r="C42" s="73">
        <v>101.39352569714904</v>
      </c>
      <c r="D42" s="73"/>
      <c r="E42" s="73">
        <v>65.639159959846296</v>
      </c>
      <c r="F42" s="73">
        <v>198.20860463089181</v>
      </c>
      <c r="G42" s="73">
        <v>64.789853779418394</v>
      </c>
      <c r="H42" s="73"/>
      <c r="I42" s="73">
        <v>88.814206052677704</v>
      </c>
      <c r="J42" s="73">
        <v>169.70387710148503</v>
      </c>
      <c r="K42" s="85">
        <v>8.281299290298293E-3</v>
      </c>
      <c r="L42" s="85"/>
      <c r="M42" s="85">
        <v>1.2837441643123101E-3</v>
      </c>
      <c r="N42" s="85">
        <v>2.7555635496183447E-2</v>
      </c>
      <c r="O42" s="85">
        <v>2.9265862766728141E-3</v>
      </c>
      <c r="P42" s="85"/>
      <c r="Q42" s="85">
        <v>1.6809813764589985E-3</v>
      </c>
      <c r="R42" s="85">
        <v>1.8793054496639119E-2</v>
      </c>
    </row>
    <row r="43" spans="1:18" x14ac:dyDescent="0.25">
      <c r="A43" s="71" t="s">
        <v>12</v>
      </c>
      <c r="B43" t="s">
        <v>21</v>
      </c>
      <c r="C43" s="40">
        <v>0.12389770703705628</v>
      </c>
      <c r="D43" s="40"/>
      <c r="E43" s="40">
        <v>0.10609408302648149</v>
      </c>
      <c r="F43" s="40">
        <v>0.18409625125165077</v>
      </c>
      <c r="G43" s="40">
        <v>5.4516864253703938E-2</v>
      </c>
      <c r="H43" s="40"/>
      <c r="I43" s="40">
        <v>6.501199883815835E-2</v>
      </c>
      <c r="J43" s="40">
        <v>0.23604102078605799</v>
      </c>
      <c r="K43" s="85">
        <v>0.21561513951318492</v>
      </c>
      <c r="L43" s="85"/>
      <c r="M43" s="85">
        <v>5.6486034950675133E-2</v>
      </c>
      <c r="N43" s="85">
        <v>0.30682448768329029</v>
      </c>
      <c r="O43" s="85">
        <v>0.24643488140951997</v>
      </c>
      <c r="P43" s="85"/>
      <c r="Q43" s="85">
        <v>0.30163289281940431</v>
      </c>
      <c r="R43" s="85">
        <v>0.21648892810585249</v>
      </c>
    </row>
    <row r="44" spans="1:18" x14ac:dyDescent="0.25">
      <c r="A44" s="71" t="s">
        <v>44</v>
      </c>
      <c r="B44" t="s">
        <v>21</v>
      </c>
      <c r="C44" s="73">
        <v>768.42448162335586</v>
      </c>
      <c r="D44" s="73"/>
      <c r="E44" s="73">
        <v>706.58239688088804</v>
      </c>
      <c r="F44" s="73">
        <v>1089.2100947918143</v>
      </c>
      <c r="G44" s="73">
        <v>1028.8904300570282</v>
      </c>
      <c r="H44" s="73"/>
      <c r="I44" s="73">
        <v>1357.7777775181128</v>
      </c>
      <c r="J44" s="73">
        <v>816.98781491840816</v>
      </c>
      <c r="K44" s="97">
        <v>5.526173945229966E-2</v>
      </c>
      <c r="L44" s="97"/>
      <c r="M44" s="97">
        <v>2.5588890005382264E-2</v>
      </c>
      <c r="N44" s="97">
        <v>6.6939439215754848E-2</v>
      </c>
      <c r="O44" s="97">
        <v>1.7747320038727185E-2</v>
      </c>
      <c r="P44" s="97"/>
      <c r="Q44" s="97">
        <v>4.1658651620547806E-3</v>
      </c>
      <c r="R44" s="97">
        <v>7.8554207524626718E-2</v>
      </c>
    </row>
    <row r="45" spans="1:18" x14ac:dyDescent="0.25">
      <c r="A45" s="71" t="s">
        <v>11</v>
      </c>
      <c r="B45" t="s">
        <v>21</v>
      </c>
      <c r="C45" s="73">
        <v>25.272472641192547</v>
      </c>
      <c r="D45" s="73"/>
      <c r="E45" s="73">
        <v>85.738089928898717</v>
      </c>
      <c r="F45" s="73">
        <v>258.87048437536919</v>
      </c>
      <c r="G45" s="73">
        <v>9.8083560118093533</v>
      </c>
      <c r="H45" s="73"/>
      <c r="I45" s="73">
        <v>254.76205325228889</v>
      </c>
      <c r="J45" s="73">
        <v>121.20655285708743</v>
      </c>
      <c r="K45" s="85">
        <v>4.6297499969765307E-3</v>
      </c>
      <c r="L45" s="85"/>
      <c r="M45" s="85">
        <v>1.1238740510937911E-2</v>
      </c>
      <c r="N45" s="85">
        <v>2.0796958493657272E-2</v>
      </c>
      <c r="O45" s="85">
        <v>2.9577439202322572E-3</v>
      </c>
      <c r="P45" s="85"/>
      <c r="Q45" s="85">
        <v>3.2770135341825117E-3</v>
      </c>
      <c r="R45" s="85">
        <v>3.0526770066610448E-2</v>
      </c>
    </row>
    <row r="46" spans="1:18" x14ac:dyDescent="0.25">
      <c r="A46" s="71" t="s">
        <v>12</v>
      </c>
      <c r="B46" t="s">
        <v>21</v>
      </c>
      <c r="C46" s="40">
        <v>3.2888687497049159E-2</v>
      </c>
      <c r="D46" s="40"/>
      <c r="E46" s="40">
        <v>0.12134195573987955</v>
      </c>
      <c r="F46" s="40">
        <v>0.23766809141155479</v>
      </c>
      <c r="G46" s="40">
        <v>9.532945127369595E-3</v>
      </c>
      <c r="H46" s="40"/>
      <c r="I46" s="40">
        <v>0.187631626817438</v>
      </c>
      <c r="J46" s="40">
        <v>0.1483578465233196</v>
      </c>
      <c r="K46" s="85">
        <v>8.3778578865994574E-2</v>
      </c>
      <c r="L46" s="85"/>
      <c r="M46" s="85">
        <v>0.43920390875000825</v>
      </c>
      <c r="N46" s="85">
        <v>0.31068318972057518</v>
      </c>
      <c r="O46" s="85">
        <v>0.16665862303593093</v>
      </c>
      <c r="P46" s="85"/>
      <c r="Q46" s="85">
        <v>0.78663456609962634</v>
      </c>
      <c r="R46" s="85">
        <v>0.38860770197497463</v>
      </c>
    </row>
    <row r="47" spans="1:18" x14ac:dyDescent="0.25">
      <c r="A47" s="71" t="s">
        <v>43</v>
      </c>
      <c r="B47" t="s">
        <v>22</v>
      </c>
      <c r="C47" s="73">
        <v>279.7287910307366</v>
      </c>
      <c r="D47" s="73">
        <v>301.73101023065698</v>
      </c>
      <c r="E47" s="73">
        <v>166.1402917874361</v>
      </c>
      <c r="F47" s="73">
        <v>561.77618868135107</v>
      </c>
      <c r="G47" s="73">
        <v>1192.1516758279133</v>
      </c>
      <c r="H47" s="73">
        <v>511.66367399458636</v>
      </c>
      <c r="I47" s="73">
        <v>838.2957393533087</v>
      </c>
      <c r="J47" s="73">
        <v>268.10421805796869</v>
      </c>
      <c r="K47" s="97">
        <v>2.9690364162645601E-3</v>
      </c>
      <c r="L47" s="97">
        <v>1.1322381766647766E-2</v>
      </c>
      <c r="M47" s="97">
        <v>3.0578943527646194E-3</v>
      </c>
      <c r="N47" s="97">
        <v>2.5935398394196962E-2</v>
      </c>
      <c r="O47" s="97">
        <v>2.0374395412735322E-2</v>
      </c>
      <c r="P47" s="97">
        <v>2.6011447278806795E-3</v>
      </c>
      <c r="Q47" s="97">
        <v>1.1130294858722441E-2</v>
      </c>
      <c r="R47" s="97">
        <v>4.4061609185504447E-2</v>
      </c>
    </row>
    <row r="48" spans="1:18" x14ac:dyDescent="0.25">
      <c r="A48" s="71" t="s">
        <v>11</v>
      </c>
      <c r="B48" t="s">
        <v>22</v>
      </c>
      <c r="C48" s="73">
        <v>87.465246828564929</v>
      </c>
      <c r="D48" s="73">
        <v>19.673797407886834</v>
      </c>
      <c r="E48" s="73">
        <v>55.659639265946844</v>
      </c>
      <c r="F48" s="73">
        <v>91.942566884412742</v>
      </c>
      <c r="G48" s="73">
        <v>59.377441558051295</v>
      </c>
      <c r="H48" s="73">
        <v>60.47544902995449</v>
      </c>
      <c r="I48" s="73">
        <v>182.40578727027258</v>
      </c>
      <c r="J48" s="73">
        <v>76.6254738611687</v>
      </c>
      <c r="K48" s="85">
        <v>2.7178704293897448E-4</v>
      </c>
      <c r="L48" s="85">
        <v>1.6009790033403432E-3</v>
      </c>
      <c r="M48" s="85">
        <v>1.2105233554482238E-3</v>
      </c>
      <c r="N48" s="85">
        <v>2.6888833349385684E-2</v>
      </c>
      <c r="O48" s="85">
        <v>1.4613513013331211E-3</v>
      </c>
      <c r="P48" s="85">
        <v>1.8314559847491985E-3</v>
      </c>
      <c r="Q48" s="85">
        <v>3.8901248741559551E-3</v>
      </c>
      <c r="R48" s="85">
        <v>3.2918948687553115E-2</v>
      </c>
    </row>
    <row r="49" spans="1:18" x14ac:dyDescent="0.25">
      <c r="A49" s="71" t="s">
        <v>12</v>
      </c>
      <c r="B49" t="s">
        <v>22</v>
      </c>
      <c r="C49" s="40">
        <v>0.31267874324368078</v>
      </c>
      <c r="D49" s="40">
        <v>6.5203100579046491E-2</v>
      </c>
      <c r="E49" s="40">
        <v>0.3350158993169407</v>
      </c>
      <c r="F49" s="40">
        <v>0.16366405115928492</v>
      </c>
      <c r="G49" s="40">
        <v>4.9806952220920596E-2</v>
      </c>
      <c r="H49" s="40">
        <v>0.11819375129334342</v>
      </c>
      <c r="I49" s="40">
        <v>0.21759121358649267</v>
      </c>
      <c r="J49" s="40">
        <v>0.28580480537087621</v>
      </c>
      <c r="K49" s="85">
        <v>9.1540488169868414E-2</v>
      </c>
      <c r="L49" s="85">
        <v>0.14139948964239415</v>
      </c>
      <c r="M49" s="85">
        <v>0.39586827267390673</v>
      </c>
      <c r="N49" s="85">
        <v>1.0367619166938284</v>
      </c>
      <c r="O49" s="85">
        <v>7.1724891547931852E-2</v>
      </c>
      <c r="P49" s="85">
        <v>0.70409614856048552</v>
      </c>
      <c r="Q49" s="85">
        <v>0.34950780042519664</v>
      </c>
      <c r="R49" s="85">
        <v>0.7471118122118634</v>
      </c>
    </row>
    <row r="50" spans="1:18" x14ac:dyDescent="0.25">
      <c r="A50" s="71" t="s">
        <v>44</v>
      </c>
      <c r="B50" t="s">
        <v>22</v>
      </c>
      <c r="C50" s="73">
        <v>345.34133885586726</v>
      </c>
      <c r="D50" s="73">
        <v>324.43736074763336</v>
      </c>
      <c r="E50" s="73">
        <v>290.46938026660104</v>
      </c>
      <c r="F50" s="73">
        <v>843.01901047648187</v>
      </c>
      <c r="G50" s="73">
        <v>883.68972757242182</v>
      </c>
      <c r="H50" s="73">
        <v>453.86332806463997</v>
      </c>
      <c r="I50" s="73">
        <v>255.65891468824589</v>
      </c>
      <c r="J50" s="73">
        <v>623.85753535349625</v>
      </c>
      <c r="K50" s="97">
        <v>9.5117988675838573E-3</v>
      </c>
      <c r="L50" s="97">
        <v>1.1748437618787091E-2</v>
      </c>
      <c r="M50" s="97">
        <v>2.9870753073560435E-3</v>
      </c>
      <c r="N50" s="97">
        <v>7.5309499168951036E-2</v>
      </c>
      <c r="O50" s="97">
        <v>2.8512812466039827E-2</v>
      </c>
      <c r="P50" s="97">
        <v>2.2106699839420422E-3</v>
      </c>
      <c r="Q50" s="97">
        <v>1.4592190909058203E-2</v>
      </c>
      <c r="R50" s="97">
        <v>0.12312518661200474</v>
      </c>
    </row>
    <row r="51" spans="1:18" x14ac:dyDescent="0.25">
      <c r="A51" s="71" t="s">
        <v>11</v>
      </c>
      <c r="B51" t="s">
        <v>22</v>
      </c>
      <c r="C51" s="73">
        <v>129.98074278144941</v>
      </c>
      <c r="D51" s="73">
        <v>30.323563932445865</v>
      </c>
      <c r="E51" s="73">
        <v>89.422540621698872</v>
      </c>
      <c r="F51" s="73">
        <v>150.26960359528482</v>
      </c>
      <c r="G51" s="73">
        <v>257.28905100296186</v>
      </c>
      <c r="H51" s="73">
        <v>72.682613633719825</v>
      </c>
      <c r="I51" s="73">
        <v>45.553701503723275</v>
      </c>
      <c r="J51" s="73">
        <v>259.4547986384182</v>
      </c>
      <c r="K51" s="85">
        <v>6.924552275653785E-3</v>
      </c>
      <c r="L51" s="85">
        <v>1.0046256053261667E-3</v>
      </c>
      <c r="M51" s="85">
        <v>8.6379634149194855E-4</v>
      </c>
      <c r="N51" s="85">
        <v>3.3624921189655432E-2</v>
      </c>
      <c r="O51" s="85">
        <v>2.0223733745173262E-4</v>
      </c>
      <c r="P51" s="85">
        <v>2.2451317959924569E-3</v>
      </c>
      <c r="Q51" s="85">
        <v>1.6159432140774538E-3</v>
      </c>
      <c r="R51" s="85">
        <v>6.8832727861538212E-2</v>
      </c>
    </row>
    <row r="52" spans="1:18" x14ac:dyDescent="0.25">
      <c r="A52" s="71" t="s">
        <v>12</v>
      </c>
      <c r="B52" t="s">
        <v>22</v>
      </c>
      <c r="C52" s="40">
        <v>0.37638338697614937</v>
      </c>
      <c r="D52" s="40">
        <v>9.3465080170077375E-2</v>
      </c>
      <c r="E52" s="40">
        <v>0.30785530832759145</v>
      </c>
      <c r="F52" s="40">
        <v>0.17825173777558243</v>
      </c>
      <c r="G52" s="40">
        <v>0.29115315361847521</v>
      </c>
      <c r="H52" s="40">
        <v>0.16014207171937064</v>
      </c>
      <c r="I52" s="40">
        <v>0.17818154926954966</v>
      </c>
      <c r="J52" s="40">
        <v>0.41588789737292087</v>
      </c>
      <c r="K52" s="85">
        <v>0.72799607856013548</v>
      </c>
      <c r="L52" s="85">
        <v>8.5511421852353858E-2</v>
      </c>
      <c r="M52" s="85">
        <v>0.289177959244865</v>
      </c>
      <c r="N52" s="85">
        <v>0.44648977301283765</v>
      </c>
      <c r="O52" s="85">
        <v>7.0928582612678889E-3</v>
      </c>
      <c r="P52" s="85">
        <v>1.0155888541938598</v>
      </c>
      <c r="Q52" s="85">
        <v>0.1107402736263782</v>
      </c>
      <c r="R52" s="85">
        <v>0.55904668862306528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52"/>
  <sheetViews>
    <sheetView workbookViewId="0">
      <selection activeCell="E41" sqref="E41"/>
    </sheetView>
  </sheetViews>
  <sheetFormatPr defaultRowHeight="15" x14ac:dyDescent="0.25"/>
  <sheetData>
    <row r="1" spans="1:18" x14ac:dyDescent="0.25">
      <c r="B1" s="70"/>
      <c r="C1" s="60"/>
      <c r="D1" s="60"/>
      <c r="E1" s="60"/>
      <c r="F1" s="60" t="s">
        <v>31</v>
      </c>
      <c r="G1" s="60" t="s">
        <v>32</v>
      </c>
      <c r="H1" s="60" t="s">
        <v>33</v>
      </c>
      <c r="I1" s="60" t="s">
        <v>34</v>
      </c>
      <c r="J1" s="60" t="s">
        <v>35</v>
      </c>
      <c r="K1" s="60"/>
      <c r="L1" s="60"/>
      <c r="M1" s="60"/>
      <c r="N1" s="60" t="s">
        <v>31</v>
      </c>
      <c r="O1" s="60" t="s">
        <v>32</v>
      </c>
      <c r="P1" s="60" t="s">
        <v>33</v>
      </c>
      <c r="Q1" s="60" t="s">
        <v>34</v>
      </c>
      <c r="R1" s="60" t="s">
        <v>35</v>
      </c>
    </row>
    <row r="2" spans="1:18" x14ac:dyDescent="0.25">
      <c r="B2" s="70"/>
      <c r="C2" s="72"/>
      <c r="D2" s="72"/>
      <c r="E2" s="72"/>
      <c r="F2" s="72" t="s">
        <v>13</v>
      </c>
      <c r="G2" s="72" t="s">
        <v>13</v>
      </c>
      <c r="H2" s="72" t="s">
        <v>13</v>
      </c>
      <c r="I2" s="72" t="s">
        <v>13</v>
      </c>
      <c r="J2" s="72" t="s">
        <v>13</v>
      </c>
      <c r="K2" s="2"/>
      <c r="L2" s="2"/>
      <c r="M2" s="2"/>
      <c r="N2" s="2" t="s">
        <v>46</v>
      </c>
      <c r="O2" s="2" t="s">
        <v>46</v>
      </c>
      <c r="P2" s="2" t="s">
        <v>46</v>
      </c>
      <c r="Q2" s="2" t="s">
        <v>46</v>
      </c>
      <c r="R2" s="2" t="s">
        <v>46</v>
      </c>
    </row>
    <row r="3" spans="1:18" x14ac:dyDescent="0.25">
      <c r="A3" s="70" t="s">
        <v>40</v>
      </c>
      <c r="B3" s="72" t="s">
        <v>20</v>
      </c>
      <c r="C3" s="73"/>
      <c r="D3" s="73"/>
      <c r="E3" s="73"/>
      <c r="F3" s="73">
        <v>1393.9729841351375</v>
      </c>
      <c r="G3" s="73">
        <v>1290.2255635664555</v>
      </c>
      <c r="H3" s="73">
        <v>733.33333327124512</v>
      </c>
      <c r="I3" s="73">
        <v>2174.7126428750012</v>
      </c>
      <c r="J3" s="73">
        <v>1083.9907667347809</v>
      </c>
      <c r="K3" s="83"/>
      <c r="L3" s="83"/>
      <c r="M3" s="83"/>
      <c r="N3" s="83">
        <v>4.2779472651177541E-2</v>
      </c>
      <c r="O3" s="83">
        <v>9.5681546975928192E-3</v>
      </c>
      <c r="P3" s="83">
        <v>2.3602615866710752E-3</v>
      </c>
      <c r="Q3" s="83">
        <v>7.7741501363250611E-3</v>
      </c>
      <c r="R3" s="83">
        <v>3.554455428068231E-2</v>
      </c>
    </row>
    <row r="4" spans="1:18" x14ac:dyDescent="0.25">
      <c r="A4" s="70" t="s">
        <v>40</v>
      </c>
      <c r="B4" s="72" t="s">
        <v>20</v>
      </c>
      <c r="C4" s="73"/>
      <c r="D4" s="73"/>
      <c r="E4" s="73"/>
      <c r="F4" s="73">
        <v>1262.8846674293129</v>
      </c>
      <c r="G4" s="73">
        <v>1212.8205127770696</v>
      </c>
      <c r="H4" s="73">
        <v>855.08051091531081</v>
      </c>
      <c r="I4" s="73">
        <v>1775.7847537488749</v>
      </c>
      <c r="J4" s="73">
        <v>1030.3158705107962</v>
      </c>
      <c r="K4" s="83"/>
      <c r="L4" s="83"/>
      <c r="M4" s="83"/>
      <c r="N4" s="83">
        <v>5.448980273711046E-2</v>
      </c>
      <c r="O4" s="83">
        <v>4.4318777744430955E-3</v>
      </c>
      <c r="P4" s="83">
        <v>7.2471398804601641E-4</v>
      </c>
      <c r="Q4" s="83">
        <v>4.0251173482204142E-3</v>
      </c>
      <c r="R4" s="83">
        <v>5.2203005237905893E-2</v>
      </c>
    </row>
    <row r="5" spans="1:18" x14ac:dyDescent="0.25">
      <c r="A5" s="70" t="s">
        <v>40</v>
      </c>
      <c r="B5" s="72" t="s">
        <v>20</v>
      </c>
      <c r="C5" s="73"/>
      <c r="D5" s="73"/>
      <c r="E5" s="73"/>
      <c r="F5" s="73">
        <v>1470.9019253094623</v>
      </c>
      <c r="G5" s="73">
        <v>1185.8156026723977</v>
      </c>
      <c r="H5" s="73">
        <v>736.84210522539843</v>
      </c>
      <c r="I5" s="73">
        <v>1961.4457836717481</v>
      </c>
      <c r="J5" s="73">
        <v>987.11828874669266</v>
      </c>
      <c r="K5" s="83"/>
      <c r="L5" s="83"/>
      <c r="M5" s="83"/>
      <c r="N5" s="83">
        <v>4.1190735164668521E-2</v>
      </c>
      <c r="O5" s="83">
        <v>7.6376743603102778E-3</v>
      </c>
      <c r="P5" s="83">
        <v>5.6412210989470403E-4</v>
      </c>
      <c r="Q5" s="83">
        <v>6.3956138938501836E-3</v>
      </c>
      <c r="R5" s="83">
        <v>5.0137146665599257E-2</v>
      </c>
    </row>
    <row r="6" spans="1:18" x14ac:dyDescent="0.25">
      <c r="A6" s="70" t="s">
        <v>41</v>
      </c>
      <c r="B6" s="72" t="s">
        <v>20</v>
      </c>
      <c r="C6" s="73"/>
      <c r="D6" s="73"/>
      <c r="E6" s="73"/>
      <c r="F6" s="73">
        <v>1288.3179181535941</v>
      </c>
      <c r="G6" s="73">
        <v>1182.0895524524146</v>
      </c>
      <c r="H6" s="73">
        <v>762.12471130328345</v>
      </c>
      <c r="I6" s="73">
        <v>3407.8431366481459</v>
      </c>
      <c r="J6" s="73">
        <v>1045.9370073536531</v>
      </c>
      <c r="K6" s="83"/>
      <c r="L6" s="83"/>
      <c r="M6" s="83"/>
      <c r="N6" s="83">
        <v>5.127889592801585E-2</v>
      </c>
      <c r="O6" s="83">
        <v>7.511894896823434E-3</v>
      </c>
      <c r="P6" s="83">
        <v>5.1346942957994929E-3</v>
      </c>
      <c r="Q6" s="83">
        <v>2.7985833668443937E-3</v>
      </c>
      <c r="R6" s="83">
        <v>4.2220950059931421E-2</v>
      </c>
    </row>
    <row r="7" spans="1:18" x14ac:dyDescent="0.25">
      <c r="A7" s="70" t="s">
        <v>41</v>
      </c>
      <c r="B7" s="72" t="s">
        <v>20</v>
      </c>
      <c r="C7" s="73"/>
      <c r="D7" s="73"/>
      <c r="E7" s="73"/>
      <c r="F7" s="73">
        <v>1442.1908736001592</v>
      </c>
      <c r="G7" s="73">
        <v>1196.3133640835385</v>
      </c>
      <c r="H7" s="73">
        <v>767.84313730748352</v>
      </c>
      <c r="I7" s="73">
        <v>3019.6078425996229</v>
      </c>
      <c r="J7" s="73">
        <v>1051.5071366279346</v>
      </c>
      <c r="K7" s="83"/>
      <c r="L7" s="83"/>
      <c r="M7" s="83"/>
      <c r="N7" s="83">
        <v>3.893585013854195E-2</v>
      </c>
      <c r="O7" s="83">
        <v>9.1532316102016162E-3</v>
      </c>
      <c r="P7" s="83">
        <v>5.1461582084937041E-4</v>
      </c>
      <c r="Q7" s="83">
        <v>2.9235101886862578E-3</v>
      </c>
      <c r="R7" s="83">
        <v>4.7136371441096704E-2</v>
      </c>
    </row>
    <row r="8" spans="1:18" x14ac:dyDescent="0.25">
      <c r="A8" s="70" t="s">
        <v>41</v>
      </c>
      <c r="B8" s="72" t="s">
        <v>20</v>
      </c>
      <c r="C8" s="73"/>
      <c r="D8" s="73"/>
      <c r="E8" s="73"/>
      <c r="F8" s="73">
        <v>1229.0735985156709</v>
      </c>
      <c r="G8" s="73">
        <v>1198.297872387915</v>
      </c>
      <c r="H8" s="73">
        <v>860.44444452457958</v>
      </c>
      <c r="I8" s="73">
        <v>3149.0196092232563</v>
      </c>
      <c r="J8" s="73">
        <v>1040.245585545309</v>
      </c>
      <c r="K8" s="83"/>
      <c r="L8" s="83"/>
      <c r="M8" s="83"/>
      <c r="N8" s="83">
        <v>7.0321148729049945E-2</v>
      </c>
      <c r="O8" s="83">
        <v>9.5861577103183368E-3</v>
      </c>
      <c r="P8" s="83">
        <v>6.0747910238736753E-4</v>
      </c>
      <c r="Q8" s="83">
        <v>4.5570455238315979E-3</v>
      </c>
      <c r="R8" s="83">
        <v>5.5597680725515602E-2</v>
      </c>
    </row>
    <row r="9" spans="1:18" x14ac:dyDescent="0.25">
      <c r="A9" s="70" t="s">
        <v>40</v>
      </c>
      <c r="B9" t="s">
        <v>21</v>
      </c>
      <c r="C9" s="73"/>
      <c r="D9" s="73"/>
      <c r="E9" s="73"/>
      <c r="F9" s="73">
        <v>988.7027483508175</v>
      </c>
      <c r="G9" s="73">
        <v>1118.6440685205857</v>
      </c>
      <c r="H9" s="73"/>
      <c r="I9" s="73">
        <v>1298.3606559656675</v>
      </c>
      <c r="J9" s="73">
        <v>586.63029706016221</v>
      </c>
      <c r="K9" s="83"/>
      <c r="L9" s="83"/>
      <c r="M9" s="83"/>
      <c r="N9" s="83">
        <v>9.8391049967924429E-2</v>
      </c>
      <c r="O9" s="83">
        <v>1.3907563152952782E-2</v>
      </c>
      <c r="P9" s="83"/>
      <c r="Q9" s="83">
        <v>3.9280660166592313E-3</v>
      </c>
      <c r="R9" s="83">
        <v>6.5128374503644684E-2</v>
      </c>
    </row>
    <row r="10" spans="1:18" x14ac:dyDescent="0.25">
      <c r="A10" s="70" t="s">
        <v>40</v>
      </c>
      <c r="B10" t="s">
        <v>21</v>
      </c>
      <c r="C10" s="73"/>
      <c r="D10" s="73"/>
      <c r="E10" s="73"/>
      <c r="F10" s="73">
        <v>937.64678688593972</v>
      </c>
      <c r="G10" s="73">
        <v>1199.9999995174055</v>
      </c>
      <c r="H10" s="73"/>
      <c r="I10" s="73">
        <v>1333.3333327971172</v>
      </c>
      <c r="J10" s="73">
        <v>910.28839174872871</v>
      </c>
      <c r="K10" s="83"/>
      <c r="L10" s="83"/>
      <c r="M10" s="83"/>
      <c r="N10" s="83">
        <v>0.11205257384439822</v>
      </c>
      <c r="O10" s="83">
        <v>8.5212724353116252E-3</v>
      </c>
      <c r="P10" s="83"/>
      <c r="Q10" s="83">
        <v>7.2878399479662697E-3</v>
      </c>
      <c r="R10" s="83">
        <v>9.8461850407507309E-2</v>
      </c>
    </row>
    <row r="11" spans="1:18" x14ac:dyDescent="0.25">
      <c r="A11" s="70" t="s">
        <v>40</v>
      </c>
      <c r="B11" t="s">
        <v>21</v>
      </c>
      <c r="C11" s="73"/>
      <c r="D11" s="73"/>
      <c r="E11" s="73"/>
      <c r="F11" s="73">
        <v>1303.6228832664874</v>
      </c>
      <c r="G11" s="73">
        <v>1246.6666665215355</v>
      </c>
      <c r="H11" s="73"/>
      <c r="I11" s="73">
        <v>1466.6666664959241</v>
      </c>
      <c r="J11" s="73">
        <v>659.95908442316897</v>
      </c>
      <c r="K11" s="83"/>
      <c r="L11" s="83"/>
      <c r="M11" s="83"/>
      <c r="N11" s="83">
        <v>5.898371920301252E-2</v>
      </c>
      <c r="O11" s="83">
        <v>1.3198259000786222E-2</v>
      </c>
      <c r="P11" s="83"/>
      <c r="Q11" s="83">
        <v>5.5029076973723669E-3</v>
      </c>
      <c r="R11" s="83">
        <v>9.6834933932771414E-2</v>
      </c>
    </row>
    <row r="12" spans="1:18" x14ac:dyDescent="0.25">
      <c r="A12" s="70" t="s">
        <v>41</v>
      </c>
      <c r="B12" t="s">
        <v>21</v>
      </c>
      <c r="C12" s="73"/>
      <c r="D12" s="73"/>
      <c r="E12" s="73"/>
      <c r="F12" s="73">
        <v>1199.9256088421678</v>
      </c>
      <c r="G12" s="73">
        <v>1025.2427184419669</v>
      </c>
      <c r="H12" s="73"/>
      <c r="I12" s="73">
        <v>1539.9999998207204</v>
      </c>
      <c r="J12" s="73">
        <v>721.26675914303257</v>
      </c>
      <c r="K12" s="83"/>
      <c r="L12" s="83"/>
      <c r="M12" s="83"/>
      <c r="N12" s="83">
        <v>5.733656603845632E-2</v>
      </c>
      <c r="O12" s="83">
        <v>1.8396323089830274E-2</v>
      </c>
      <c r="P12" s="83"/>
      <c r="Q12" s="83">
        <v>2.0427693285162852E-3</v>
      </c>
      <c r="R12" s="83">
        <v>5.9622276046244503E-2</v>
      </c>
    </row>
    <row r="13" spans="1:18" x14ac:dyDescent="0.25">
      <c r="A13" s="70" t="s">
        <v>41</v>
      </c>
      <c r="B13" t="s">
        <v>21</v>
      </c>
      <c r="C13" s="73"/>
      <c r="D13" s="73"/>
      <c r="E13" s="73"/>
      <c r="F13" s="73">
        <v>1274.3112404759424</v>
      </c>
      <c r="G13" s="73">
        <v>1040.00000057234</v>
      </c>
      <c r="H13" s="73"/>
      <c r="I13" s="73">
        <v>1066.6666662376938</v>
      </c>
      <c r="J13" s="73">
        <v>953.2742330556905</v>
      </c>
      <c r="K13" s="83"/>
      <c r="L13" s="83"/>
      <c r="M13" s="83"/>
      <c r="N13" s="83">
        <v>5.2679078862813221E-2</v>
      </c>
      <c r="O13" s="83">
        <v>1.4518968417627485E-2</v>
      </c>
      <c r="P13" s="83"/>
      <c r="Q13" s="83">
        <v>7.9400069969075976E-3</v>
      </c>
      <c r="R13" s="83">
        <v>6.2270024359916618E-2</v>
      </c>
    </row>
    <row r="14" spans="1:18" x14ac:dyDescent="0.25">
      <c r="A14" s="70" t="s">
        <v>41</v>
      </c>
      <c r="B14" t="s">
        <v>21</v>
      </c>
      <c r="C14" s="73"/>
      <c r="D14" s="73"/>
      <c r="E14" s="73"/>
      <c r="F14" s="73">
        <v>793.39343505733245</v>
      </c>
      <c r="G14" s="73">
        <v>1021.4285711567773</v>
      </c>
      <c r="H14" s="73"/>
      <c r="I14" s="73">
        <v>1466.6666664959241</v>
      </c>
      <c r="J14" s="73">
        <v>776.42245255650153</v>
      </c>
      <c r="K14" s="83"/>
      <c r="L14" s="83"/>
      <c r="M14" s="83"/>
      <c r="N14" s="83">
        <v>9.0802672745995003E-2</v>
      </c>
      <c r="O14" s="83">
        <v>2.03266686087238E-2</v>
      </c>
      <c r="P14" s="83"/>
      <c r="Q14" s="83">
        <v>2.5148191607404597E-3</v>
      </c>
      <c r="R14" s="83">
        <v>0.11377032216771903</v>
      </c>
    </row>
    <row r="15" spans="1:18" x14ac:dyDescent="0.25">
      <c r="A15" s="70" t="s">
        <v>40</v>
      </c>
      <c r="B15" t="s">
        <v>22</v>
      </c>
      <c r="C15" s="73"/>
      <c r="D15" s="73"/>
      <c r="E15" s="73"/>
      <c r="F15" s="73">
        <v>465.85347138624184</v>
      </c>
      <c r="G15" s="73">
        <v>1257.1428582195801</v>
      </c>
      <c r="H15" s="73">
        <v>580.21978006538825</v>
      </c>
      <c r="I15" s="73">
        <v>628.57142910979007</v>
      </c>
      <c r="J15" s="73">
        <v>209.51082042044052</v>
      </c>
      <c r="K15" s="83"/>
      <c r="L15" s="83"/>
      <c r="M15" s="83"/>
      <c r="N15" s="83">
        <v>1.944884884191924E-2</v>
      </c>
      <c r="O15" s="83">
        <v>2.1783865991239836E-2</v>
      </c>
      <c r="P15" s="83">
        <v>7.5297005556788129E-4</v>
      </c>
      <c r="Q15" s="83">
        <v>1.5622172284624473E-2</v>
      </c>
      <c r="R15" s="83">
        <v>6.0560283092722447E-3</v>
      </c>
    </row>
    <row r="16" spans="1:18" x14ac:dyDescent="0.25">
      <c r="A16" s="70" t="s">
        <v>40</v>
      </c>
      <c r="B16" t="s">
        <v>22</v>
      </c>
      <c r="C16" s="73"/>
      <c r="D16" s="73"/>
      <c r="E16" s="73"/>
      <c r="F16" s="73">
        <v>570.33501142908563</v>
      </c>
      <c r="G16" s="73">
        <v>1140.7407410063402</v>
      </c>
      <c r="H16" s="73">
        <v>488.88888900271718</v>
      </c>
      <c r="I16" s="73">
        <v>926.31578951908944</v>
      </c>
      <c r="J16" s="73">
        <v>239.98512149413321</v>
      </c>
      <c r="K16" s="83"/>
      <c r="L16" s="83"/>
      <c r="M16" s="83"/>
      <c r="N16" s="83">
        <v>2.8831818254223375E-3</v>
      </c>
      <c r="O16" s="83">
        <v>1.8866172636240346E-2</v>
      </c>
      <c r="P16" s="83">
        <v>2.6350529755724242E-3</v>
      </c>
      <c r="Q16" s="83">
        <v>8.9030491800538361E-3</v>
      </c>
      <c r="R16" s="83">
        <v>6.2482120147006777E-2</v>
      </c>
    </row>
    <row r="17" spans="1:18" x14ac:dyDescent="0.25">
      <c r="A17" s="70" t="s">
        <v>40</v>
      </c>
      <c r="B17" t="s">
        <v>22</v>
      </c>
      <c r="C17" s="73"/>
      <c r="D17" s="73"/>
      <c r="E17" s="73"/>
      <c r="F17" s="73">
        <v>649.14008322872587</v>
      </c>
      <c r="G17" s="73">
        <v>1178.5714282578199</v>
      </c>
      <c r="H17" s="73">
        <v>465.88235291565371</v>
      </c>
      <c r="I17" s="73">
        <v>959.9999994310466</v>
      </c>
      <c r="J17" s="73">
        <v>354.81671225933235</v>
      </c>
      <c r="K17" s="83"/>
      <c r="L17" s="83"/>
      <c r="M17" s="83"/>
      <c r="N17" s="83">
        <v>5.5474164515249308E-2</v>
      </c>
      <c r="O17" s="83">
        <v>2.0473147610725783E-2</v>
      </c>
      <c r="P17" s="83">
        <v>4.4154111525017336E-3</v>
      </c>
      <c r="Q17" s="83">
        <v>8.8656631114890135E-3</v>
      </c>
      <c r="R17" s="83">
        <v>6.3646679100234305E-2</v>
      </c>
    </row>
    <row r="18" spans="1:18" x14ac:dyDescent="0.25">
      <c r="A18" s="70" t="s">
        <v>41</v>
      </c>
      <c r="B18" t="s">
        <v>22</v>
      </c>
      <c r="C18" s="73"/>
      <c r="D18" s="73"/>
      <c r="E18" s="73"/>
      <c r="F18" s="73">
        <v>908.33078319969627</v>
      </c>
      <c r="G18" s="73">
        <v>1037.7358495717488</v>
      </c>
      <c r="H18" s="73">
        <v>410.66666670491298</v>
      </c>
      <c r="I18" s="73">
        <v>219.99999997438863</v>
      </c>
      <c r="J18" s="73">
        <v>325.90572081662384</v>
      </c>
      <c r="K18" s="83"/>
      <c r="L18" s="83"/>
      <c r="M18" s="83"/>
      <c r="N18" s="83">
        <v>5.1987854374065175E-2</v>
      </c>
      <c r="O18" s="83">
        <v>2.8281354026204304E-2</v>
      </c>
      <c r="P18" s="83">
        <v>1.8941273264342499E-3</v>
      </c>
      <c r="Q18" s="83">
        <v>1.3461276384409013E-2</v>
      </c>
      <c r="R18" s="83">
        <v>6.2591630161763764E-2</v>
      </c>
    </row>
    <row r="19" spans="1:18" x14ac:dyDescent="0.25">
      <c r="A19" s="70" t="s">
        <v>41</v>
      </c>
      <c r="B19" t="s">
        <v>22</v>
      </c>
      <c r="C19" s="73"/>
      <c r="D19" s="73"/>
      <c r="E19" s="73"/>
      <c r="F19" s="73">
        <v>949.58141681557333</v>
      </c>
      <c r="G19" s="73">
        <v>1026.6666665471469</v>
      </c>
      <c r="H19" s="73">
        <v>413.14553996165131</v>
      </c>
      <c r="I19" s="73">
        <v>306.97674423258746</v>
      </c>
      <c r="J19" s="73">
        <v>745.71647934908128</v>
      </c>
      <c r="K19" s="83"/>
      <c r="L19" s="83"/>
      <c r="M19" s="83"/>
      <c r="N19" s="83">
        <v>0.1138536061137929</v>
      </c>
      <c r="O19" s="83">
        <v>2.8655377923235661E-2</v>
      </c>
      <c r="P19" s="83">
        <v>4.5972741740206869E-3</v>
      </c>
      <c r="Q19" s="83">
        <v>1.6442967868802897E-2</v>
      </c>
      <c r="R19" s="83">
        <v>0.1087857900126158</v>
      </c>
    </row>
    <row r="20" spans="1:18" x14ac:dyDescent="0.25">
      <c r="A20" s="70" t="s">
        <v>41</v>
      </c>
      <c r="B20" t="s">
        <v>22</v>
      </c>
      <c r="C20" s="73"/>
      <c r="D20" s="73"/>
      <c r="E20" s="73"/>
      <c r="F20" s="73">
        <v>671.144831414176</v>
      </c>
      <c r="G20" s="73">
        <v>586.66666659836972</v>
      </c>
      <c r="H20" s="73">
        <v>537.77777752735551</v>
      </c>
      <c r="I20" s="73">
        <v>239.99999985776165</v>
      </c>
      <c r="J20" s="73">
        <v>799.95040589478356</v>
      </c>
      <c r="K20" s="83"/>
      <c r="L20" s="83"/>
      <c r="M20" s="83"/>
      <c r="N20" s="83">
        <v>6.0087037018995003E-2</v>
      </c>
      <c r="O20" s="83">
        <v>2.8601705448679519E-2</v>
      </c>
      <c r="P20" s="83">
        <v>1.4060845137119009E-4</v>
      </c>
      <c r="Q20" s="83">
        <v>1.38723284739627E-2</v>
      </c>
      <c r="R20" s="83">
        <v>0.19799813966163463</v>
      </c>
    </row>
    <row r="27" spans="1:18" x14ac:dyDescent="0.25">
      <c r="A27" s="70"/>
      <c r="B27" s="72"/>
      <c r="C27" s="73"/>
      <c r="D27" s="73"/>
      <c r="E27" s="73"/>
      <c r="F27" s="73"/>
      <c r="G27" s="73"/>
      <c r="H27" s="73"/>
      <c r="I27" s="73"/>
      <c r="J27" s="73"/>
      <c r="K27" s="40"/>
      <c r="L27" s="40"/>
      <c r="M27" s="40"/>
      <c r="N27" s="40"/>
      <c r="O27" s="40"/>
      <c r="P27" s="40"/>
      <c r="Q27" s="40"/>
      <c r="R27" s="40"/>
    </row>
    <row r="28" spans="1:18" x14ac:dyDescent="0.25">
      <c r="A28" s="70"/>
      <c r="B28" s="72"/>
      <c r="C28" s="73"/>
      <c r="D28" s="73"/>
      <c r="E28" s="73"/>
      <c r="F28" s="73"/>
      <c r="G28" s="73"/>
      <c r="H28" s="73"/>
      <c r="I28" s="73"/>
      <c r="J28" s="73"/>
      <c r="K28" s="40"/>
      <c r="L28" s="40"/>
      <c r="M28" s="40"/>
      <c r="N28" s="40"/>
      <c r="O28" s="40"/>
      <c r="P28" s="40"/>
      <c r="Q28" s="40"/>
      <c r="R28" s="40"/>
    </row>
    <row r="29" spans="1:18" x14ac:dyDescent="0.25">
      <c r="A29" s="70"/>
      <c r="B29" s="72"/>
      <c r="C29" s="73"/>
      <c r="D29" s="73"/>
      <c r="E29" s="73"/>
      <c r="F29" s="73"/>
      <c r="G29" s="73"/>
      <c r="H29" s="73"/>
      <c r="I29" s="73"/>
      <c r="J29" s="73"/>
      <c r="K29" s="40"/>
      <c r="L29" s="40"/>
      <c r="M29" s="40"/>
      <c r="N29" s="40"/>
      <c r="O29" s="40"/>
      <c r="P29" s="40"/>
      <c r="Q29" s="40"/>
      <c r="R29" s="40"/>
    </row>
    <row r="30" spans="1:18" x14ac:dyDescent="0.25">
      <c r="A30" s="70"/>
      <c r="B30" s="72"/>
      <c r="C30" s="73"/>
      <c r="D30" s="73"/>
      <c r="E30" s="73"/>
      <c r="F30" s="73"/>
      <c r="G30" s="73"/>
      <c r="H30" s="73"/>
      <c r="I30" s="73"/>
      <c r="J30" s="73"/>
      <c r="K30" s="40"/>
      <c r="L30" s="40"/>
      <c r="M30" s="40"/>
      <c r="N30" s="40"/>
      <c r="O30" s="40"/>
      <c r="P30" s="40"/>
      <c r="Q30" s="40"/>
      <c r="R30" s="40"/>
    </row>
    <row r="31" spans="1:18" x14ac:dyDescent="0.25">
      <c r="A31" s="70"/>
      <c r="B31" s="72"/>
      <c r="C31" s="73"/>
      <c r="D31" s="73"/>
      <c r="E31" s="73"/>
      <c r="F31" s="73"/>
      <c r="G31" s="73"/>
      <c r="H31" s="73"/>
      <c r="I31" s="73"/>
      <c r="J31" s="73"/>
      <c r="K31" s="40"/>
      <c r="L31" s="40"/>
      <c r="M31" s="40"/>
      <c r="N31" s="40"/>
      <c r="O31" s="40"/>
      <c r="P31" s="40"/>
      <c r="Q31" s="40"/>
      <c r="R31" s="40"/>
    </row>
    <row r="32" spans="1:18" x14ac:dyDescent="0.25">
      <c r="A32" s="70"/>
      <c r="B32" s="72"/>
      <c r="C32" s="73"/>
      <c r="D32" s="73"/>
      <c r="E32" s="73"/>
      <c r="F32" s="73"/>
      <c r="G32" s="73"/>
      <c r="H32" s="73"/>
      <c r="I32" s="73"/>
      <c r="J32" s="73"/>
      <c r="K32" s="40"/>
      <c r="L32" s="40"/>
      <c r="M32" s="40"/>
      <c r="N32" s="40"/>
      <c r="O32" s="40"/>
      <c r="P32" s="40"/>
      <c r="Q32" s="40"/>
      <c r="R32" s="40"/>
    </row>
    <row r="33" spans="1:18" x14ac:dyDescent="0.25">
      <c r="A33" s="70"/>
      <c r="B33" s="72"/>
      <c r="C33" s="73"/>
      <c r="D33" s="73"/>
      <c r="E33" s="73"/>
      <c r="F33" s="73"/>
      <c r="G33" s="73"/>
      <c r="H33" s="73"/>
      <c r="I33" s="73"/>
      <c r="J33" s="73"/>
      <c r="K33" s="40"/>
      <c r="L33" s="40"/>
      <c r="M33" s="40"/>
      <c r="N33" s="40"/>
      <c r="O33" s="40"/>
      <c r="P33" s="40"/>
      <c r="Q33" s="40"/>
      <c r="R33" s="40"/>
    </row>
    <row r="35" spans="1:18" x14ac:dyDescent="0.25">
      <c r="A35" s="71" t="s">
        <v>43</v>
      </c>
      <c r="B35" s="72" t="s">
        <v>20</v>
      </c>
      <c r="C35" s="73">
        <v>1065.7333431782592</v>
      </c>
      <c r="D35" s="73">
        <v>1233.7883213334101</v>
      </c>
      <c r="E35" s="73">
        <v>908.33412465538902</v>
      </c>
      <c r="F35" s="73">
        <v>1375.919858957971</v>
      </c>
      <c r="G35" s="73">
        <v>1229.6205596719742</v>
      </c>
      <c r="H35" s="73">
        <v>775.08531647065138</v>
      </c>
      <c r="I35" s="73">
        <v>1970.6477267652081</v>
      </c>
      <c r="J35" s="73">
        <v>1033.8083086640897</v>
      </c>
      <c r="K35" s="97">
        <v>5.8310175506324648E-2</v>
      </c>
      <c r="L35" s="97">
        <v>5.5701684893626389E-2</v>
      </c>
      <c r="M35" s="97">
        <v>2.9571832034786999E-2</v>
      </c>
      <c r="N35" s="97">
        <v>4.6153336850985514E-2</v>
      </c>
      <c r="O35" s="97">
        <v>7.2125689441153969E-3</v>
      </c>
      <c r="P35" s="97">
        <v>1.2163658948705985E-3</v>
      </c>
      <c r="Q35" s="97">
        <v>6.0649604594652197E-3</v>
      </c>
      <c r="R35" s="97">
        <v>4.5961568728062487E-2</v>
      </c>
    </row>
    <row r="36" spans="1:18" x14ac:dyDescent="0.25">
      <c r="A36" s="71" t="s">
        <v>11</v>
      </c>
      <c r="B36" s="72" t="s">
        <v>20</v>
      </c>
      <c r="C36" s="73">
        <v>37.636732996562159</v>
      </c>
      <c r="D36" s="73">
        <v>42.555731507395237</v>
      </c>
      <c r="E36" s="73">
        <v>29.66858612747453</v>
      </c>
      <c r="F36" s="73">
        <v>105.1771429089524</v>
      </c>
      <c r="G36" s="73">
        <v>54.194475412425589</v>
      </c>
      <c r="H36" s="73">
        <v>69.300080958365086</v>
      </c>
      <c r="I36" s="73">
        <v>199.62307481395493</v>
      </c>
      <c r="J36" s="73">
        <v>48.530578927922711</v>
      </c>
      <c r="K36" s="85">
        <v>7.9943575352009119E-3</v>
      </c>
      <c r="L36" s="85">
        <v>7.6817056946398604E-4</v>
      </c>
      <c r="M36" s="85">
        <v>4.8425526338367365E-3</v>
      </c>
      <c r="N36" s="85">
        <v>7.2631617979467449E-3</v>
      </c>
      <c r="O36" s="85">
        <v>2.5943922446266224E-3</v>
      </c>
      <c r="P36" s="85">
        <v>9.938915701030017E-4</v>
      </c>
      <c r="Q36" s="85">
        <v>1.8962622397294775E-3</v>
      </c>
      <c r="R36" s="85">
        <v>9.0803405997731505E-3</v>
      </c>
    </row>
    <row r="37" spans="1:18" x14ac:dyDescent="0.25">
      <c r="A37" s="71" t="s">
        <v>12</v>
      </c>
      <c r="B37" s="72" t="s">
        <v>20</v>
      </c>
      <c r="C37" s="40">
        <v>3.5315337778886471E-2</v>
      </c>
      <c r="D37" s="40">
        <v>3.4491922780889479E-2</v>
      </c>
      <c r="E37" s="40">
        <v>3.2662635171534962E-2</v>
      </c>
      <c r="F37" s="40">
        <v>7.6441329212739537E-2</v>
      </c>
      <c r="G37" s="40">
        <v>4.4074145463933234E-2</v>
      </c>
      <c r="H37" s="40">
        <v>8.9409616574756948E-2</v>
      </c>
      <c r="I37" s="40">
        <v>0.10129820368333083</v>
      </c>
      <c r="J37" s="40">
        <v>4.6943498636255895E-2</v>
      </c>
      <c r="K37" s="85">
        <v>0.13710055690595202</v>
      </c>
      <c r="L37" s="85">
        <v>1.3790795932492219E-2</v>
      </c>
      <c r="M37" s="85">
        <v>0.16375558430536774</v>
      </c>
      <c r="N37" s="85">
        <v>0.1573702421863275</v>
      </c>
      <c r="O37" s="85">
        <v>0.35970432514802364</v>
      </c>
      <c r="P37" s="85">
        <v>0.81709917574492297</v>
      </c>
      <c r="Q37" s="85">
        <v>0.31265863189101173</v>
      </c>
      <c r="R37" s="85">
        <v>0.19756376579524842</v>
      </c>
    </row>
    <row r="38" spans="1:18" x14ac:dyDescent="0.25">
      <c r="A38" s="71" t="s">
        <v>44</v>
      </c>
      <c r="B38" s="72" t="s">
        <v>20</v>
      </c>
      <c r="C38" s="73">
        <v>1093.4099026021413</v>
      </c>
      <c r="D38" s="73">
        <v>1133.8259462548749</v>
      </c>
      <c r="E38" s="73">
        <v>962.95267144310617</v>
      </c>
      <c r="F38" s="73">
        <v>1319.8607967564747</v>
      </c>
      <c r="G38" s="73">
        <v>1192.2335963079561</v>
      </c>
      <c r="H38" s="73">
        <v>796.80409771178211</v>
      </c>
      <c r="I38" s="73">
        <v>3192.1568628236751</v>
      </c>
      <c r="J38" s="73">
        <v>1045.8965765089656</v>
      </c>
      <c r="K38" s="97">
        <v>7.506886445057466E-2</v>
      </c>
      <c r="L38" s="97">
        <v>4.7371457038085096E-2</v>
      </c>
      <c r="M38" s="97">
        <v>3.6461390320909413E-2</v>
      </c>
      <c r="N38" s="97">
        <v>5.3511964931869251E-2</v>
      </c>
      <c r="O38" s="97">
        <v>8.7504280724477954E-3</v>
      </c>
      <c r="P38" s="97">
        <v>2.0855964063454103E-3</v>
      </c>
      <c r="Q38" s="97">
        <v>3.4263796931207498E-3</v>
      </c>
      <c r="R38" s="97">
        <v>4.8318334075514578E-2</v>
      </c>
    </row>
    <row r="39" spans="1:18" x14ac:dyDescent="0.25">
      <c r="A39" s="71" t="s">
        <v>11</v>
      </c>
      <c r="B39" s="72" t="s">
        <v>20</v>
      </c>
      <c r="C39" s="73">
        <v>115.56949869749918</v>
      </c>
      <c r="D39" s="73">
        <v>94.598911894106848</v>
      </c>
      <c r="E39" s="73">
        <v>63.78574683273969</v>
      </c>
      <c r="F39" s="73">
        <v>110.00435504004872</v>
      </c>
      <c r="G39" s="73">
        <v>8.8408589859473388</v>
      </c>
      <c r="H39" s="73">
        <v>55.188272357732473</v>
      </c>
      <c r="I39" s="73">
        <v>197.67973561388669</v>
      </c>
      <c r="J39" s="73">
        <v>5.6308844053805043</v>
      </c>
      <c r="K39" s="85">
        <v>1.5811197476547623E-2</v>
      </c>
      <c r="L39" s="85">
        <v>3.4663008476822459E-3</v>
      </c>
      <c r="M39" s="85">
        <v>4.1913776491336397E-3</v>
      </c>
      <c r="N39" s="85">
        <v>1.5811362679598897E-2</v>
      </c>
      <c r="O39" s="85">
        <v>1.0942255582749806E-3</v>
      </c>
      <c r="P39" s="85">
        <v>2.6410044210242261E-3</v>
      </c>
      <c r="Q39" s="85">
        <v>9.8117561794852323E-4</v>
      </c>
      <c r="R39" s="85">
        <v>6.7662402837000311E-3</v>
      </c>
    </row>
    <row r="40" spans="1:18" x14ac:dyDescent="0.25">
      <c r="A40" s="71" t="s">
        <v>12</v>
      </c>
      <c r="B40" s="72" t="s">
        <v>20</v>
      </c>
      <c r="C40" s="40">
        <v>0.10569640756175905</v>
      </c>
      <c r="D40" s="40">
        <v>8.3433363124715249E-2</v>
      </c>
      <c r="E40" s="40">
        <v>6.6239752715103531E-2</v>
      </c>
      <c r="F40" s="40">
        <v>8.3345421964484218E-2</v>
      </c>
      <c r="G40" s="40">
        <v>7.4153748169194598E-3</v>
      </c>
      <c r="H40" s="40">
        <v>6.9262033812600987E-2</v>
      </c>
      <c r="I40" s="40">
        <v>6.1926698501597384E-2</v>
      </c>
      <c r="J40" s="40">
        <v>5.3837870128378177E-3</v>
      </c>
      <c r="K40" s="85">
        <v>0.21062257424924438</v>
      </c>
      <c r="L40" s="85">
        <v>7.3172772475532125E-2</v>
      </c>
      <c r="M40" s="85">
        <v>0.11495386248971483</v>
      </c>
      <c r="N40" s="85">
        <v>0.29547340860552818</v>
      </c>
      <c r="O40" s="85">
        <v>0.12504823183683264</v>
      </c>
      <c r="P40" s="85">
        <v>1.2663065648698815</v>
      </c>
      <c r="Q40" s="85">
        <v>0.28635927883837869</v>
      </c>
      <c r="R40" s="85">
        <v>0.14003463515785489</v>
      </c>
    </row>
    <row r="41" spans="1:18" x14ac:dyDescent="0.25">
      <c r="A41" s="71" t="s">
        <v>43</v>
      </c>
      <c r="B41" t="s">
        <v>21</v>
      </c>
      <c r="C41" s="73">
        <v>818.36482790455102</v>
      </c>
      <c r="D41" s="73"/>
      <c r="E41" s="73">
        <v>618.68822546364356</v>
      </c>
      <c r="F41" s="73">
        <v>1076.6574728344149</v>
      </c>
      <c r="G41" s="73">
        <v>1188.4369115198422</v>
      </c>
      <c r="H41" s="73"/>
      <c r="I41" s="73">
        <v>1366.1202184195697</v>
      </c>
      <c r="J41" s="73">
        <v>718.95925774401996</v>
      </c>
      <c r="K41" s="97">
        <v>3.8407782074096376E-2</v>
      </c>
      <c r="L41" s="97"/>
      <c r="M41" s="97">
        <v>2.2726753000689538E-2</v>
      </c>
      <c r="N41" s="97">
        <v>8.9809114338445059E-2</v>
      </c>
      <c r="O41" s="97">
        <v>1.1875698196350209E-2</v>
      </c>
      <c r="P41" s="97"/>
      <c r="Q41" s="97">
        <v>5.5729378873326232E-3</v>
      </c>
      <c r="R41" s="97">
        <v>8.6808386281307812E-2</v>
      </c>
    </row>
    <row r="42" spans="1:18" x14ac:dyDescent="0.25">
      <c r="A42" s="71" t="s">
        <v>11</v>
      </c>
      <c r="B42" t="s">
        <v>21</v>
      </c>
      <c r="C42" s="73">
        <v>101.39352569714904</v>
      </c>
      <c r="D42" s="73"/>
      <c r="E42" s="73">
        <v>65.639159959846296</v>
      </c>
      <c r="F42" s="73">
        <v>198.20860463089181</v>
      </c>
      <c r="G42" s="73">
        <v>64.789853779418394</v>
      </c>
      <c r="H42" s="73"/>
      <c r="I42" s="73">
        <v>88.814206052677704</v>
      </c>
      <c r="J42" s="73">
        <v>169.70387710148503</v>
      </c>
      <c r="K42" s="85">
        <v>8.281299290298293E-3</v>
      </c>
      <c r="L42" s="85"/>
      <c r="M42" s="85">
        <v>1.2837441643123101E-3</v>
      </c>
      <c r="N42" s="85">
        <v>2.7555635496183447E-2</v>
      </c>
      <c r="O42" s="85">
        <v>2.9265862766728141E-3</v>
      </c>
      <c r="P42" s="85"/>
      <c r="Q42" s="85">
        <v>1.6809813764589985E-3</v>
      </c>
      <c r="R42" s="85">
        <v>1.8793054496639119E-2</v>
      </c>
    </row>
    <row r="43" spans="1:18" x14ac:dyDescent="0.25">
      <c r="A43" s="71" t="s">
        <v>12</v>
      </c>
      <c r="B43" t="s">
        <v>21</v>
      </c>
      <c r="C43" s="40">
        <v>0.12389770703705628</v>
      </c>
      <c r="D43" s="40"/>
      <c r="E43" s="40">
        <v>0.10609408302648149</v>
      </c>
      <c r="F43" s="40">
        <v>0.18409625125165077</v>
      </c>
      <c r="G43" s="40">
        <v>5.4516864253703938E-2</v>
      </c>
      <c r="H43" s="40"/>
      <c r="I43" s="40">
        <v>6.501199883815835E-2</v>
      </c>
      <c r="J43" s="40">
        <v>0.23604102078605799</v>
      </c>
      <c r="K43" s="85">
        <v>0.21561513951318492</v>
      </c>
      <c r="L43" s="85"/>
      <c r="M43" s="85">
        <v>5.6486034950675133E-2</v>
      </c>
      <c r="N43" s="85">
        <v>0.30682448768329029</v>
      </c>
      <c r="O43" s="85">
        <v>0.24643488140951997</v>
      </c>
      <c r="P43" s="85"/>
      <c r="Q43" s="85">
        <v>0.30163289281940431</v>
      </c>
      <c r="R43" s="85">
        <v>0.21648892810585249</v>
      </c>
    </row>
    <row r="44" spans="1:18" x14ac:dyDescent="0.25">
      <c r="A44" s="71" t="s">
        <v>44</v>
      </c>
      <c r="B44" t="s">
        <v>21</v>
      </c>
      <c r="C44" s="73">
        <v>768.42448162335586</v>
      </c>
      <c r="D44" s="73"/>
      <c r="E44" s="73">
        <v>706.58239688088804</v>
      </c>
      <c r="F44" s="73">
        <v>1089.2100947918143</v>
      </c>
      <c r="G44" s="73">
        <v>1028.8904300570282</v>
      </c>
      <c r="H44" s="73"/>
      <c r="I44" s="73">
        <v>1357.7777775181128</v>
      </c>
      <c r="J44" s="73">
        <v>816.98781491840816</v>
      </c>
      <c r="K44" s="97">
        <v>5.526173945229966E-2</v>
      </c>
      <c r="L44" s="97"/>
      <c r="M44" s="97">
        <v>2.5588890005382264E-2</v>
      </c>
      <c r="N44" s="97">
        <v>6.6939439215754848E-2</v>
      </c>
      <c r="O44" s="97">
        <v>1.7747320038727185E-2</v>
      </c>
      <c r="P44" s="97"/>
      <c r="Q44" s="97">
        <v>4.1658651620547806E-3</v>
      </c>
      <c r="R44" s="97">
        <v>7.8554207524626718E-2</v>
      </c>
    </row>
    <row r="45" spans="1:18" x14ac:dyDescent="0.25">
      <c r="A45" s="71" t="s">
        <v>11</v>
      </c>
      <c r="B45" t="s">
        <v>21</v>
      </c>
      <c r="C45" s="73">
        <v>25.272472641192547</v>
      </c>
      <c r="D45" s="73"/>
      <c r="E45" s="73">
        <v>85.738089928898717</v>
      </c>
      <c r="F45" s="73">
        <v>258.87048437536919</v>
      </c>
      <c r="G45" s="73">
        <v>9.8083560118093533</v>
      </c>
      <c r="H45" s="73"/>
      <c r="I45" s="73">
        <v>254.76205325228889</v>
      </c>
      <c r="J45" s="73">
        <v>121.20655285708743</v>
      </c>
      <c r="K45" s="85">
        <v>4.6297499969765307E-3</v>
      </c>
      <c r="L45" s="85"/>
      <c r="M45" s="85">
        <v>1.1238740510937911E-2</v>
      </c>
      <c r="N45" s="85">
        <v>2.0796958493657272E-2</v>
      </c>
      <c r="O45" s="85">
        <v>2.9577439202322572E-3</v>
      </c>
      <c r="P45" s="85"/>
      <c r="Q45" s="85">
        <v>3.2770135341825117E-3</v>
      </c>
      <c r="R45" s="85">
        <v>3.0526770066610448E-2</v>
      </c>
    </row>
    <row r="46" spans="1:18" x14ac:dyDescent="0.25">
      <c r="A46" s="71" t="s">
        <v>12</v>
      </c>
      <c r="B46" t="s">
        <v>21</v>
      </c>
      <c r="C46" s="40">
        <v>3.2888687497049159E-2</v>
      </c>
      <c r="D46" s="40"/>
      <c r="E46" s="40">
        <v>0.12134195573987955</v>
      </c>
      <c r="F46" s="40">
        <v>0.23766809141155479</v>
      </c>
      <c r="G46" s="40">
        <v>9.532945127369595E-3</v>
      </c>
      <c r="H46" s="40"/>
      <c r="I46" s="40">
        <v>0.187631626817438</v>
      </c>
      <c r="J46" s="40">
        <v>0.1483578465233196</v>
      </c>
      <c r="K46" s="85">
        <v>8.3778578865994574E-2</v>
      </c>
      <c r="L46" s="85"/>
      <c r="M46" s="85">
        <v>0.43920390875000825</v>
      </c>
      <c r="N46" s="85">
        <v>0.31068318972057518</v>
      </c>
      <c r="O46" s="85">
        <v>0.16665862303593093</v>
      </c>
      <c r="P46" s="85"/>
      <c r="Q46" s="85">
        <v>0.78663456609962634</v>
      </c>
      <c r="R46" s="85">
        <v>0.38860770197497463</v>
      </c>
    </row>
    <row r="47" spans="1:18" x14ac:dyDescent="0.25">
      <c r="A47" s="71" t="s">
        <v>43</v>
      </c>
      <c r="B47" t="s">
        <v>22</v>
      </c>
      <c r="C47" s="73">
        <v>279.7287910307366</v>
      </c>
      <c r="D47" s="73">
        <v>301.73101023065698</v>
      </c>
      <c r="E47" s="73">
        <v>166.1402917874361</v>
      </c>
      <c r="F47" s="73">
        <v>561.77618868135107</v>
      </c>
      <c r="G47" s="73">
        <v>1192.1516758279133</v>
      </c>
      <c r="H47" s="73">
        <v>511.66367399458636</v>
      </c>
      <c r="I47" s="73">
        <v>838.2957393533087</v>
      </c>
      <c r="J47" s="73">
        <v>268.10421805796869</v>
      </c>
      <c r="K47" s="97">
        <v>2.9690364162645601E-3</v>
      </c>
      <c r="L47" s="97">
        <v>1.1322381766647766E-2</v>
      </c>
      <c r="M47" s="97">
        <v>3.0578943527646194E-3</v>
      </c>
      <c r="N47" s="97">
        <v>2.5935398394196962E-2</v>
      </c>
      <c r="O47" s="97">
        <v>2.0374395412735322E-2</v>
      </c>
      <c r="P47" s="97">
        <v>2.6011447278806795E-3</v>
      </c>
      <c r="Q47" s="97">
        <v>1.1130294858722441E-2</v>
      </c>
      <c r="R47" s="97">
        <v>4.4061609185504447E-2</v>
      </c>
    </row>
    <row r="48" spans="1:18" x14ac:dyDescent="0.25">
      <c r="A48" s="71" t="s">
        <v>11</v>
      </c>
      <c r="B48" t="s">
        <v>22</v>
      </c>
      <c r="C48" s="73">
        <v>87.465246828564929</v>
      </c>
      <c r="D48" s="73">
        <v>19.673797407886834</v>
      </c>
      <c r="E48" s="73">
        <v>55.659639265946844</v>
      </c>
      <c r="F48" s="73">
        <v>91.942566884412742</v>
      </c>
      <c r="G48" s="73">
        <v>59.377441558051295</v>
      </c>
      <c r="H48" s="73">
        <v>60.47544902995449</v>
      </c>
      <c r="I48" s="73">
        <v>182.40578727027258</v>
      </c>
      <c r="J48" s="73">
        <v>76.6254738611687</v>
      </c>
      <c r="K48" s="85">
        <v>2.7178704293897448E-4</v>
      </c>
      <c r="L48" s="85">
        <v>1.6009790033403432E-3</v>
      </c>
      <c r="M48" s="85">
        <v>1.2105233554482238E-3</v>
      </c>
      <c r="N48" s="85">
        <v>2.6888833349385684E-2</v>
      </c>
      <c r="O48" s="85">
        <v>1.4613513013331211E-3</v>
      </c>
      <c r="P48" s="85">
        <v>1.8314559847491985E-3</v>
      </c>
      <c r="Q48" s="85">
        <v>3.8901248741559551E-3</v>
      </c>
      <c r="R48" s="85">
        <v>3.2918948687553115E-2</v>
      </c>
    </row>
    <row r="49" spans="1:18" x14ac:dyDescent="0.25">
      <c r="A49" s="71" t="s">
        <v>12</v>
      </c>
      <c r="B49" t="s">
        <v>22</v>
      </c>
      <c r="C49" s="40">
        <v>0.31267874324368078</v>
      </c>
      <c r="D49" s="40">
        <v>6.5203100579046491E-2</v>
      </c>
      <c r="E49" s="40">
        <v>0.3350158993169407</v>
      </c>
      <c r="F49" s="40">
        <v>0.16366405115928492</v>
      </c>
      <c r="G49" s="40">
        <v>4.9806952220920596E-2</v>
      </c>
      <c r="H49" s="40">
        <v>0.11819375129334342</v>
      </c>
      <c r="I49" s="40">
        <v>0.21759121358649267</v>
      </c>
      <c r="J49" s="40">
        <v>0.28580480537087621</v>
      </c>
      <c r="K49" s="85">
        <v>9.1540488169868414E-2</v>
      </c>
      <c r="L49" s="85">
        <v>0.14139948964239415</v>
      </c>
      <c r="M49" s="85">
        <v>0.39586827267390673</v>
      </c>
      <c r="N49" s="85">
        <v>1.0367619166938284</v>
      </c>
      <c r="O49" s="85">
        <v>7.1724891547931852E-2</v>
      </c>
      <c r="P49" s="85">
        <v>0.70409614856048552</v>
      </c>
      <c r="Q49" s="85">
        <v>0.34950780042519664</v>
      </c>
      <c r="R49" s="85">
        <v>0.7471118122118634</v>
      </c>
    </row>
    <row r="50" spans="1:18" x14ac:dyDescent="0.25">
      <c r="A50" s="71" t="s">
        <v>44</v>
      </c>
      <c r="B50" t="s">
        <v>22</v>
      </c>
      <c r="C50" s="73">
        <v>345.34133885586726</v>
      </c>
      <c r="D50" s="73">
        <v>324.43736074763336</v>
      </c>
      <c r="E50" s="73">
        <v>290.46938026660104</v>
      </c>
      <c r="F50" s="73">
        <v>843.01901047648187</v>
      </c>
      <c r="G50" s="73">
        <v>883.68972757242182</v>
      </c>
      <c r="H50" s="73">
        <v>453.86332806463997</v>
      </c>
      <c r="I50" s="73">
        <v>255.65891468824589</v>
      </c>
      <c r="J50" s="73">
        <v>623.85753535349625</v>
      </c>
      <c r="K50" s="97">
        <v>9.5117988675838573E-3</v>
      </c>
      <c r="L50" s="97">
        <v>1.1748437618787091E-2</v>
      </c>
      <c r="M50" s="97">
        <v>2.9870753073560435E-3</v>
      </c>
      <c r="N50" s="97">
        <v>7.5309499168951036E-2</v>
      </c>
      <c r="O50" s="97">
        <v>2.8512812466039827E-2</v>
      </c>
      <c r="P50" s="97">
        <v>2.2106699839420422E-3</v>
      </c>
      <c r="Q50" s="97">
        <v>1.4592190909058203E-2</v>
      </c>
      <c r="R50" s="97">
        <v>0.12312518661200474</v>
      </c>
    </row>
    <row r="51" spans="1:18" x14ac:dyDescent="0.25">
      <c r="A51" s="71" t="s">
        <v>11</v>
      </c>
      <c r="B51" t="s">
        <v>22</v>
      </c>
      <c r="C51" s="73">
        <v>129.98074278144941</v>
      </c>
      <c r="D51" s="73">
        <v>30.323563932445865</v>
      </c>
      <c r="E51" s="73">
        <v>89.422540621698872</v>
      </c>
      <c r="F51" s="73">
        <v>150.26960359528482</v>
      </c>
      <c r="G51" s="73">
        <v>257.28905100296186</v>
      </c>
      <c r="H51" s="73">
        <v>72.682613633719825</v>
      </c>
      <c r="I51" s="73">
        <v>45.553701503723275</v>
      </c>
      <c r="J51" s="73">
        <v>259.4547986384182</v>
      </c>
      <c r="K51" s="85">
        <v>6.924552275653785E-3</v>
      </c>
      <c r="L51" s="85">
        <v>1.0046256053261667E-3</v>
      </c>
      <c r="M51" s="85">
        <v>8.6379634149194855E-4</v>
      </c>
      <c r="N51" s="85">
        <v>3.3624921189655432E-2</v>
      </c>
      <c r="O51" s="85">
        <v>2.0223733745173262E-4</v>
      </c>
      <c r="P51" s="85">
        <v>2.2451317959924569E-3</v>
      </c>
      <c r="Q51" s="85">
        <v>1.6159432140774538E-3</v>
      </c>
      <c r="R51" s="85">
        <v>6.8832727861538212E-2</v>
      </c>
    </row>
    <row r="52" spans="1:18" x14ac:dyDescent="0.25">
      <c r="A52" s="71" t="s">
        <v>12</v>
      </c>
      <c r="B52" t="s">
        <v>22</v>
      </c>
      <c r="C52" s="40">
        <v>0.37638338697614937</v>
      </c>
      <c r="D52" s="40">
        <v>9.3465080170077375E-2</v>
      </c>
      <c r="E52" s="40">
        <v>0.30785530832759145</v>
      </c>
      <c r="F52" s="40">
        <v>0.17825173777558243</v>
      </c>
      <c r="G52" s="40">
        <v>0.29115315361847521</v>
      </c>
      <c r="H52" s="40">
        <v>0.16014207171937064</v>
      </c>
      <c r="I52" s="40">
        <v>0.17818154926954966</v>
      </c>
      <c r="J52" s="40">
        <v>0.41588789737292087</v>
      </c>
      <c r="K52" s="85">
        <v>0.72799607856013548</v>
      </c>
      <c r="L52" s="85">
        <v>8.5511421852353858E-2</v>
      </c>
      <c r="M52" s="85">
        <v>0.289177959244865</v>
      </c>
      <c r="N52" s="85">
        <v>0.44648977301283765</v>
      </c>
      <c r="O52" s="85">
        <v>7.0928582612678889E-3</v>
      </c>
      <c r="P52" s="85">
        <v>1.0155888541938598</v>
      </c>
      <c r="Q52" s="85">
        <v>0.1107402736263782</v>
      </c>
      <c r="R52" s="85">
        <v>0.55904668862306528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Power -v- Effic Raw Data</vt:lpstr>
      <vt:lpstr>Global Power-Effic</vt:lpstr>
      <vt:lpstr>Global Power-Effic GF</vt:lpstr>
      <vt:lpstr>Global Power-Effic P</vt:lpstr>
      <vt:lpstr>Power -v- COr Raw Data (2)</vt:lpstr>
      <vt:lpstr>Tier Performance CO</vt:lpstr>
      <vt:lpstr>Global P-COr</vt:lpstr>
      <vt:lpstr>Global P-COr GF</vt:lpstr>
      <vt:lpstr>Global P-COr P</vt:lpstr>
      <vt:lpstr>SFC MJ -v- effic TASK </vt:lpstr>
      <vt:lpstr>TTB Specific TASK</vt:lpstr>
      <vt:lpstr>Specific CO(EF) TASK</vt:lpstr>
      <vt:lpstr>Rated Power-Effic SP</vt:lpstr>
      <vt:lpstr>Rated Power-Effic BP</vt:lpstr>
      <vt:lpstr>Rated Power-COr SP</vt:lpstr>
      <vt:lpstr>Rated Power-COr BP</vt:lpstr>
      <vt:lpstr>Rated Power-CO(EF) HP Pot diff</vt:lpstr>
      <vt:lpstr>'Power -v- Effic Raw Data'!Print_Area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2018-06-09T02:53:56Z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